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DN - BCĐKT" sheetId="1" r:id="rId1"/>
    <sheet name="DN - BCKQKD" sheetId="2" r:id="rId2"/>
    <sheet name="DN - BCLCTT - PPTT (2)" sheetId="3" r:id="rId3"/>
    <sheet name="Thuyet minh" sheetId="4" r:id="rId4"/>
  </sheets>
  <externalReferences>
    <externalReference r:id="rId7"/>
    <externalReference r:id="rId8"/>
  </externalReferences>
  <definedNames>
    <definedName name="CDPS">'[2]CDPS'!$A$6:$J$141</definedName>
    <definedName name="KH">'[2]th-no'!$A$6:$A$132</definedName>
    <definedName name="_xlnm.Print_Area" localSheetId="3">'Thuyet minh'!$A$1:$AJ$693</definedName>
    <definedName name="_xlnm.Print_Titles" localSheetId="3">'Thuyet minh'!$1:$5</definedName>
    <definedName name="SOTIEN">'[2]Phat sinh'!$K:$K</definedName>
    <definedName name="SP">'[2]th-z'!$M$3:$M$119</definedName>
    <definedName name="TK">'[2]CDPS'!$A$6:$A$141</definedName>
    <definedName name="TK_CO">'[2]Phat sinh'!$F:$F</definedName>
    <definedName name="TK_h.toán">'[1]Danh muc'!$A$25:$A$172</definedName>
    <definedName name="TK_NO">'[2]Phat sinh'!$E:$E</definedName>
    <definedName name="Ý_kiến">'[1]Danh muc'!$I$25:$I$29</definedName>
  </definedNames>
  <calcPr fullCalcOnLoad="1"/>
</workbook>
</file>

<file path=xl/sharedStrings.xml><?xml version="1.0" encoding="utf-8"?>
<sst xmlns="http://schemas.openxmlformats.org/spreadsheetml/2006/main" count="1324" uniqueCount="958">
  <si>
    <t>Báo cáo tài chính</t>
  </si>
  <si>
    <t>Chỉ tiêu</t>
  </si>
  <si>
    <t>Mã chỉ tiêu</t>
  </si>
  <si>
    <t>Thuyết minh</t>
  </si>
  <si>
    <t>Số đầu năm</t>
  </si>
  <si>
    <t>TÀI SẢN</t>
  </si>
  <si>
    <t>A- TÀI SẢN NGẮN HẠN</t>
  </si>
  <si>
    <t>100</t>
  </si>
  <si>
    <t>I. Tiền và các khoản tương đương tiền</t>
  </si>
  <si>
    <t>110</t>
  </si>
  <si>
    <t>1. Tiền</t>
  </si>
  <si>
    <t>111</t>
  </si>
  <si>
    <t>2. Các khoản tương đương tiền</t>
  </si>
  <si>
    <t>112</t>
  </si>
  <si>
    <t>II. Các khoản đầu tư tài chính ngắn hạn</t>
  </si>
  <si>
    <t>120</t>
  </si>
  <si>
    <t>1. Đầu tư ngắn hạn</t>
  </si>
  <si>
    <t>121</t>
  </si>
  <si>
    <t>2. Dự phòng giảm giá đầu tư ngắn hạn</t>
  </si>
  <si>
    <t>129</t>
  </si>
  <si>
    <t>III. Các khoản phải thu ngắn hạn</t>
  </si>
  <si>
    <t>130</t>
  </si>
  <si>
    <t>1. Phải thu khách hàng</t>
  </si>
  <si>
    <t>131</t>
  </si>
  <si>
    <t>2. Trả trước cho người bán</t>
  </si>
  <si>
    <t>132</t>
  </si>
  <si>
    <t>3. Phải thu nội bộ ngắn hạn</t>
  </si>
  <si>
    <t>133</t>
  </si>
  <si>
    <t>4. Phải thu theo tiến độ kế hoạch hợp đồng xây dựng</t>
  </si>
  <si>
    <t>134</t>
  </si>
  <si>
    <t>5. Các khoản phải thu khác</t>
  </si>
  <si>
    <t>135</t>
  </si>
  <si>
    <t>6. Dự phòng phải thu ngắn hạn khó đòi</t>
  </si>
  <si>
    <t>139</t>
  </si>
  <si>
    <t>IV. Hàng tồn kho</t>
  </si>
  <si>
    <t>140</t>
  </si>
  <si>
    <t>1. Hàng tồn kho</t>
  </si>
  <si>
    <t>141</t>
  </si>
  <si>
    <t>2. Dự phòng giảm giá hàng tồn kho</t>
  </si>
  <si>
    <t>149</t>
  </si>
  <si>
    <t>V.Tài sản ngắn hạn khác</t>
  </si>
  <si>
    <t>150</t>
  </si>
  <si>
    <t>1. Chi phí trả trước ngắn hạn</t>
  </si>
  <si>
    <t>151</t>
  </si>
  <si>
    <t>2. Thuế GTGT được khấu trừ</t>
  </si>
  <si>
    <t>152</t>
  </si>
  <si>
    <t>3. Thuế và các khoản khác phải thu Nhà nước</t>
  </si>
  <si>
    <t>154</t>
  </si>
  <si>
    <t>4. Tài sản ngắn hạn khác</t>
  </si>
  <si>
    <t>158</t>
  </si>
  <si>
    <t xml:space="preserve">B. TÀI SẢN DÀI HẠN </t>
  </si>
  <si>
    <t>200</t>
  </si>
  <si>
    <t>I. Các khoản phải thu dài hạn</t>
  </si>
  <si>
    <t>210</t>
  </si>
  <si>
    <t>1. Phải thu dài hạn của khách hàng</t>
  </si>
  <si>
    <t>211</t>
  </si>
  <si>
    <t>2. Vốn kinh doanh ở đơn vị trực thuộc</t>
  </si>
  <si>
    <t>212</t>
  </si>
  <si>
    <t>3. Phải thu dài hạn nội bộ</t>
  </si>
  <si>
    <t>213</t>
  </si>
  <si>
    <t>4. Phải thu dài hạn khác</t>
  </si>
  <si>
    <t>218</t>
  </si>
  <si>
    <t>5. Dự phòng các khoản phải thu dài hạn khó đòi</t>
  </si>
  <si>
    <t>219</t>
  </si>
  <si>
    <t>II.Tài sản cố định</t>
  </si>
  <si>
    <t>220</t>
  </si>
  <si>
    <t>1. Tài sản cố định hữu hình</t>
  </si>
  <si>
    <t>221</t>
  </si>
  <si>
    <t xml:space="preserve">    - Nguyên giá</t>
  </si>
  <si>
    <t>222</t>
  </si>
  <si>
    <t xml:space="preserve">    - Giá trị hao mòn lũy kế</t>
  </si>
  <si>
    <t>223</t>
  </si>
  <si>
    <t>2. Tài sản cố định thuê tài chính</t>
  </si>
  <si>
    <t>224</t>
  </si>
  <si>
    <t>225</t>
  </si>
  <si>
    <t>226</t>
  </si>
  <si>
    <t>3. Tài sản cố định vô hình</t>
  </si>
  <si>
    <t>227</t>
  </si>
  <si>
    <t>228</t>
  </si>
  <si>
    <t>229</t>
  </si>
  <si>
    <t>4. Chi phí xây dựng cơ bản dở dang</t>
  </si>
  <si>
    <t>230</t>
  </si>
  <si>
    <t>III. Bất động sản đầu tư</t>
  </si>
  <si>
    <t>240</t>
  </si>
  <si>
    <t>241</t>
  </si>
  <si>
    <t>242</t>
  </si>
  <si>
    <t>IV. Các khoản đầu tư tài chính dài hạn</t>
  </si>
  <si>
    <t>250</t>
  </si>
  <si>
    <t>252</t>
  </si>
  <si>
    <t>258</t>
  </si>
  <si>
    <t>259</t>
  </si>
  <si>
    <t>V. Tài sản dài hạn khác</t>
  </si>
  <si>
    <t>260</t>
  </si>
  <si>
    <t>1. Chi phí trả trước dài hạn</t>
  </si>
  <si>
    <t>261</t>
  </si>
  <si>
    <t>2. Tài sản thuế thu nhập hoàn lại</t>
  </si>
  <si>
    <t>262</t>
  </si>
  <si>
    <t>3. Tài sản dài hạn khác</t>
  </si>
  <si>
    <t>268</t>
  </si>
  <si>
    <t>VI. Lợi thế thương mại</t>
  </si>
  <si>
    <t>269</t>
  </si>
  <si>
    <t>TỔNG CỘNG TÀI SẢN</t>
  </si>
  <si>
    <t>270</t>
  </si>
  <si>
    <t>NGUỒN VỐN</t>
  </si>
  <si>
    <t>A. NỢ PHẢI TRẢ</t>
  </si>
  <si>
    <t>300</t>
  </si>
  <si>
    <t>I. Nợ ngắn hạn</t>
  </si>
  <si>
    <t>310</t>
  </si>
  <si>
    <t>1. Vay và nợ ngắn hạn</t>
  </si>
  <si>
    <t>311</t>
  </si>
  <si>
    <t>2. Phải trả người bán</t>
  </si>
  <si>
    <t>312</t>
  </si>
  <si>
    <t>3. Người mua trả tiền trước</t>
  </si>
  <si>
    <t>313</t>
  </si>
  <si>
    <t>4. Thuế và các khoản phải nộp nhà nước</t>
  </si>
  <si>
    <t>314</t>
  </si>
  <si>
    <t>5. Phải trả người lao động</t>
  </si>
  <si>
    <t>315</t>
  </si>
  <si>
    <t>6. Chi phí phải trả</t>
  </si>
  <si>
    <t>316</t>
  </si>
  <si>
    <t>7. Phải trả nội bộ</t>
  </si>
  <si>
    <t>317</t>
  </si>
  <si>
    <t>8. Phải trả theo tiến độ kế hoạch hợp đồng xây dựng</t>
  </si>
  <si>
    <t>318</t>
  </si>
  <si>
    <t>9. Các khoản phải trả, phải nộp ngắn hạn khác</t>
  </si>
  <si>
    <t>319</t>
  </si>
  <si>
    <t>10. Dự phòng phải trả ngắn hạn</t>
  </si>
  <si>
    <t>320</t>
  </si>
  <si>
    <t>11. Quỹ khen thưởng phúc lợi</t>
  </si>
  <si>
    <t>323</t>
  </si>
  <si>
    <t>II. Nợ dài hạn</t>
  </si>
  <si>
    <t>330</t>
  </si>
  <si>
    <t>1. Phải trả dài hạn người bán</t>
  </si>
  <si>
    <t>331</t>
  </si>
  <si>
    <t>2. Phải trả dài hạn nội bộ</t>
  </si>
  <si>
    <t>332</t>
  </si>
  <si>
    <t>3. Phải trả dài hạn khác</t>
  </si>
  <si>
    <t>333</t>
  </si>
  <si>
    <t>4. Vay và nợ dài hạn</t>
  </si>
  <si>
    <t>334</t>
  </si>
  <si>
    <t>5. Thuế thu nhập hoãn lại phải trả</t>
  </si>
  <si>
    <t>335</t>
  </si>
  <si>
    <t>6. Dự phòng trợ cấp mất việc làm</t>
  </si>
  <si>
    <t>336</t>
  </si>
  <si>
    <t>7. Dự phòng phải trả dài hạn</t>
  </si>
  <si>
    <t>337</t>
  </si>
  <si>
    <t>8. Doanh thu chưa thực hiện</t>
  </si>
  <si>
    <t>338</t>
  </si>
  <si>
    <t>9. Quỹ phát triển khoa học và công nghệ</t>
  </si>
  <si>
    <t>339</t>
  </si>
  <si>
    <t>B.VỐN CHỦ SỞ HỮU</t>
  </si>
  <si>
    <t>400</t>
  </si>
  <si>
    <t>I. Vốn chủ sở hữu</t>
  </si>
  <si>
    <t>410</t>
  </si>
  <si>
    <t>1. Vốn đầu tư của chủ sở hữu</t>
  </si>
  <si>
    <t>411</t>
  </si>
  <si>
    <t>2. Thặng dư vốn cổ phần</t>
  </si>
  <si>
    <t>412</t>
  </si>
  <si>
    <t>3. Vốn khác của chủ sở hữu</t>
  </si>
  <si>
    <t>413</t>
  </si>
  <si>
    <t>4. Cổ phiếu quỹ</t>
  </si>
  <si>
    <t>414</t>
  </si>
  <si>
    <t>5. Chênh lệch đánh giá lại tài sản</t>
  </si>
  <si>
    <t>415</t>
  </si>
  <si>
    <t>6. Chênh lệch tỷ giá hối đoái</t>
  </si>
  <si>
    <t>416</t>
  </si>
  <si>
    <t>7. Quỹ đầu tư phát triển</t>
  </si>
  <si>
    <t>417</t>
  </si>
  <si>
    <t>8. Quỹ dự phòng tài chính</t>
  </si>
  <si>
    <t>418</t>
  </si>
  <si>
    <t>9. Quỹ khác thuộc vốn chủ sở hữu</t>
  </si>
  <si>
    <t>419</t>
  </si>
  <si>
    <t>10. Lợi nhuận sau thuế chưa phân phối</t>
  </si>
  <si>
    <t>420</t>
  </si>
  <si>
    <t>11. Nguồn vốn đầu tư XDCB</t>
  </si>
  <si>
    <t>421</t>
  </si>
  <si>
    <t>12. Quỹ hỗ trợ sắp xếp doanh nghiệp</t>
  </si>
  <si>
    <t>422</t>
  </si>
  <si>
    <t>II. Nguồn kinh phí và quỹ khác</t>
  </si>
  <si>
    <t>430</t>
  </si>
  <si>
    <t>1. Nguồn kinh phí</t>
  </si>
  <si>
    <t>432</t>
  </si>
  <si>
    <t>2. Nguồn kinh phí đã hình thành TSCĐ</t>
  </si>
  <si>
    <t>433</t>
  </si>
  <si>
    <t>C. LỢI ÍCH CỔ ĐÔNG THIỂU SỐ</t>
  </si>
  <si>
    <t>439</t>
  </si>
  <si>
    <t>TỔNG CỘNG NGUỒN VỐN</t>
  </si>
  <si>
    <t>440</t>
  </si>
  <si>
    <t>CÁC CHỈ TIÊU NGOÀI BẢNG</t>
  </si>
  <si>
    <t>1. Tài sản thuê ngoài</t>
  </si>
  <si>
    <t>01</t>
  </si>
  <si>
    <t>2. Vật tư, hàng hóa nhận giữ hộ, nhận gia công</t>
  </si>
  <si>
    <t>02</t>
  </si>
  <si>
    <t>3. Hàng hóa nhận bán hộ, nhận ký gửi, ký cược</t>
  </si>
  <si>
    <t>03</t>
  </si>
  <si>
    <t>4. Nợ khó đòi đã xử lý</t>
  </si>
  <si>
    <t>04</t>
  </si>
  <si>
    <t>5. Ngoại tệ các loại</t>
  </si>
  <si>
    <t>05</t>
  </si>
  <si>
    <t>6. Dự toán chi sự nghiệp, dự án</t>
  </si>
  <si>
    <t>06</t>
  </si>
  <si>
    <t>Quý này năm nay</t>
  </si>
  <si>
    <t>Quý này năm trước</t>
  </si>
  <si>
    <t>1. Doanh thu bán hàng và cung cấp dịch vụ</t>
  </si>
  <si>
    <t>2. Các khoản giảm trừ doanh thu</t>
  </si>
  <si>
    <t>3. Doanh thu thuần về bán hàng và cung cấp dịch vụ (10 = 01 - 02)</t>
  </si>
  <si>
    <t>10</t>
  </si>
  <si>
    <t>4. Giá vốn hàng bán</t>
  </si>
  <si>
    <t>11</t>
  </si>
  <si>
    <t>5. Lợi nhuận gộp về bán hàng và cung cấp dịch vụ(20=10-11)</t>
  </si>
  <si>
    <t>20</t>
  </si>
  <si>
    <t>6. Doanh thu hoạt động tài chính</t>
  </si>
  <si>
    <t>21</t>
  </si>
  <si>
    <t>7. Chi phí tài chính</t>
  </si>
  <si>
    <t>22</t>
  </si>
  <si>
    <t xml:space="preserve">  - Trong đó: Chi phí lãi vay</t>
  </si>
  <si>
    <t>23</t>
  </si>
  <si>
    <t>8. Chi phí bán hàng</t>
  </si>
  <si>
    <t>24</t>
  </si>
  <si>
    <t>9. Chi phí quản lý doanh nghiệp</t>
  </si>
  <si>
    <t>25</t>
  </si>
  <si>
    <t>10. Lợi nhuận thuần từ hoạt động kinh doanh{30=20+(21-22) - (24+25)}</t>
  </si>
  <si>
    <t>30</t>
  </si>
  <si>
    <t>11. Thu nhập khác</t>
  </si>
  <si>
    <t>31</t>
  </si>
  <si>
    <t>12. Chi phí khác</t>
  </si>
  <si>
    <t>32</t>
  </si>
  <si>
    <t>13. Lợi nhuận khác(40=31-32)</t>
  </si>
  <si>
    <t>40</t>
  </si>
  <si>
    <t>14. Phần lãi lỗ trong công ty liên kết, liên doanh</t>
  </si>
  <si>
    <t>45</t>
  </si>
  <si>
    <t>15. Tổng lợi nhuận kế toán trước thuế(50=30+40)</t>
  </si>
  <si>
    <t>50</t>
  </si>
  <si>
    <t>16. Chi phí thuế TNDN hiện hành</t>
  </si>
  <si>
    <t>51</t>
  </si>
  <si>
    <t>17. Chi phí thuế TNDN hoãn lại</t>
  </si>
  <si>
    <t>52</t>
  </si>
  <si>
    <t>18. Lợi nhuận sau thuế thu nhập doanh nghiệp(60=50-51-52)</t>
  </si>
  <si>
    <t>60</t>
  </si>
  <si>
    <t>18.1 Lợi nhuận sau thuế của cổ đông thiểu số</t>
  </si>
  <si>
    <t>61</t>
  </si>
  <si>
    <t>18.2 Lợi nhuận sau thuế của cổ đông công ty mẹ</t>
  </si>
  <si>
    <t>62</t>
  </si>
  <si>
    <t>19. Lãi cơ bản trên cổ phiếu(*)</t>
  </si>
  <si>
    <t>70</t>
  </si>
  <si>
    <t>I. Lưu chuyển tiền từ hoạt động kinh doanh</t>
  </si>
  <si>
    <t>1. Tiền thu từ bán hàng, cung cấp dịch vụ và doanh thu khác</t>
  </si>
  <si>
    <t>2. Tiền chi trả cho người cung cấp hàng hóa và dịch vụ</t>
  </si>
  <si>
    <t>3. Tiền chi trả cho người lao động</t>
  </si>
  <si>
    <t>4. Tiền chi trả lãi vay</t>
  </si>
  <si>
    <t xml:space="preserve">5. Tiền chi nộp thuế thu nhập doanh nghiệp </t>
  </si>
  <si>
    <t>6. Tiền thu khác từ hoạt động kinh doanh</t>
  </si>
  <si>
    <t>7. Tiền chi khác cho hoạt động kinh doanh</t>
  </si>
  <si>
    <t>07</t>
  </si>
  <si>
    <t>Lưu chuyển tiền thuần từ hoạt động kinh doanh</t>
  </si>
  <si>
    <t>II. Lưu chuyển tiền từ hoạt động đầu tư</t>
  </si>
  <si>
    <t>1.Tiền chi để mua sắm, xây dựng TSCĐ và các tài sản dài hạn khác</t>
  </si>
  <si>
    <t>2.Tiền thu từ thanh lý, nhượng bán TSCĐ và các tài sản dài hạn khác</t>
  </si>
  <si>
    <t>3.Tiền chi cho vay, mua các công cụ nợ của đơn vị khác</t>
  </si>
  <si>
    <t>4.Tiền thu hồi cho vay, bán lại các công cụ nợ của đơn vị khác</t>
  </si>
  <si>
    <t>5.Tiền chi đầu tư góp vốn vào đơn vị khác</t>
  </si>
  <si>
    <t>6.Tiền thu hồi đầu tư góp vốn vào đơn vị khác</t>
  </si>
  <si>
    <t>26</t>
  </si>
  <si>
    <t>7.Tiền thu lãi cho vay, cổ tức và lợi nhuận được chia</t>
  </si>
  <si>
    <t>27</t>
  </si>
  <si>
    <t>Lưu chuyển tiền thuần từ hoạt động đầu tư</t>
  </si>
  <si>
    <t>III. Lưu chuyển tiền từ hoạt động tài chính</t>
  </si>
  <si>
    <t>1.Tiền thu từ phát hành cổ phiếu, nhận vốn góp của chủ sở hữu</t>
  </si>
  <si>
    <t>3.Tiền vay ngắn hạn, dài hạn nhận được</t>
  </si>
  <si>
    <t>33</t>
  </si>
  <si>
    <t>4.Tiền chi trả nợ gốc vay</t>
  </si>
  <si>
    <t>34</t>
  </si>
  <si>
    <t>5.Tiền chi trả nợ thuê tài chính</t>
  </si>
  <si>
    <t>35</t>
  </si>
  <si>
    <t>6. Cổ tức, lợi nhuận đã trả cho chủ sở hữu</t>
  </si>
  <si>
    <t>36</t>
  </si>
  <si>
    <t>Lưu chuyển tiền thuần từ hoạt động tài chính</t>
  </si>
  <si>
    <t>Lưu chuyển tiền thuần trong kỳ (50 = 20+30+40)</t>
  </si>
  <si>
    <t>Tiền và tương đương tiền đầu kỳ</t>
  </si>
  <si>
    <t>Ảnh hưởng của thay đổi tỷ giá hối đoái quy đổi ngoại tệ</t>
  </si>
  <si>
    <t>Tiền và tương đương tiền cuối kỳ (70 = 50+60+61)</t>
  </si>
  <si>
    <t>Mẫu số: Q-01d</t>
  </si>
  <si>
    <t>CÔNG TY: CÔNG TY CỔ PHẦN PIV</t>
  </si>
  <si>
    <r>
      <t>Địa chỉ:</t>
    </r>
    <r>
      <rPr>
        <sz val="9"/>
        <rFont val="Arial"/>
        <family val="2"/>
      </rPr>
      <t xml:space="preserve"> Tầng 3, toà nhà Lucky, số 66 Trần Thái Tông, Dịch Vọng, Cầu Giấy, HN</t>
    </r>
  </si>
  <si>
    <t>Quý  II năm tài chính 2011</t>
  </si>
  <si>
    <r>
      <t>Tel:</t>
    </r>
    <r>
      <rPr>
        <sz val="9"/>
        <rFont val="Arial"/>
        <family val="2"/>
      </rPr>
      <t xml:space="preserve"> 04.3767.6699</t>
    </r>
    <r>
      <rPr>
        <b/>
        <sz val="9"/>
        <rFont val="Arial"/>
        <family val="0"/>
      </rPr>
      <t xml:space="preserve">       Fax: </t>
    </r>
    <r>
      <rPr>
        <sz val="9"/>
        <rFont val="Arial"/>
        <family val="2"/>
      </rPr>
      <t>04.3767.6677</t>
    </r>
  </si>
  <si>
    <r>
      <t xml:space="preserve">Địa chỉ: </t>
    </r>
    <r>
      <rPr>
        <sz val="9"/>
        <rFont val="Arial"/>
        <family val="2"/>
      </rPr>
      <t>Tầng 3, toà nhà Lucky, số 66 Trần Thái Tông, Dịch Vọng, Cầu Giấy, HN</t>
    </r>
  </si>
  <si>
    <r>
      <t xml:space="preserve">Tel: </t>
    </r>
    <r>
      <rPr>
        <sz val="9"/>
        <rFont val="Arial"/>
        <family val="2"/>
      </rPr>
      <t xml:space="preserve">04.3767.6699 </t>
    </r>
    <r>
      <rPr>
        <b/>
        <sz val="9"/>
        <rFont val="Arial"/>
        <family val="0"/>
      </rPr>
      <t xml:space="preserve">      Fax: </t>
    </r>
    <r>
      <rPr>
        <sz val="9"/>
        <rFont val="Arial"/>
        <family val="2"/>
      </rPr>
      <t>04.3767.6677</t>
    </r>
  </si>
  <si>
    <t>VI.25</t>
  </si>
  <si>
    <t>VI.26</t>
  </si>
  <si>
    <t>VI.27</t>
  </si>
  <si>
    <t>VI.28</t>
  </si>
  <si>
    <t>VI.29</t>
  </si>
  <si>
    <t>VI.30</t>
  </si>
  <si>
    <t>VI.31</t>
  </si>
  <si>
    <r>
      <t xml:space="preserve">Tel: </t>
    </r>
    <r>
      <rPr>
        <sz val="9"/>
        <rFont val="Arial"/>
        <family val="2"/>
      </rPr>
      <t>04.3767.6699</t>
    </r>
    <r>
      <rPr>
        <b/>
        <sz val="9"/>
        <rFont val="Arial"/>
        <family val="0"/>
      </rPr>
      <t xml:space="preserve">       Fax: </t>
    </r>
    <r>
      <rPr>
        <sz val="9"/>
        <rFont val="Arial"/>
        <family val="2"/>
      </rPr>
      <t>04.3767.6677</t>
    </r>
  </si>
  <si>
    <t>Lũy kế từ đầu năm đến cuối quý này (Năm nay)</t>
  </si>
  <si>
    <t>Lũy kế từ đầu năm đến cuối quý này (Năm trước)</t>
  </si>
  <si>
    <t>Người lập biểu                                                      Kế toán trưởng                                                      Tổng giám đốc</t>
  </si>
  <si>
    <t>2.Tiền chi trả vốn góp cho các chủ sở hữu, mua lại cổ phiếu của DN đã phát hành</t>
  </si>
  <si>
    <t>PIV</t>
  </si>
  <si>
    <t>Thẩm định</t>
  </si>
  <si>
    <t>V.01</t>
  </si>
  <si>
    <t>V.02</t>
  </si>
  <si>
    <t>V.03</t>
  </si>
  <si>
    <t>V.04</t>
  </si>
  <si>
    <t>V.05</t>
  </si>
  <si>
    <t>V.06</t>
  </si>
  <si>
    <t>V.07</t>
  </si>
  <si>
    <t>V.08</t>
  </si>
  <si>
    <t>V.09</t>
  </si>
  <si>
    <t>V.10</t>
  </si>
  <si>
    <t>V.11</t>
  </si>
  <si>
    <t>V.12</t>
  </si>
  <si>
    <t>V.13</t>
  </si>
  <si>
    <t>V.14</t>
  </si>
  <si>
    <t>V.21</t>
  </si>
  <si>
    <t>V.15</t>
  </si>
  <si>
    <t>V.16</t>
  </si>
  <si>
    <t>V.17</t>
  </si>
  <si>
    <t>V.18</t>
  </si>
  <si>
    <t>V.19</t>
  </si>
  <si>
    <t>V.20</t>
  </si>
  <si>
    <t>V.22</t>
  </si>
  <si>
    <t>V.23</t>
  </si>
  <si>
    <t>V.24</t>
  </si>
  <si>
    <t xml:space="preserve">         Người lập biểu                                                      Kế toán trưởng                                                      Tổng giám đốc</t>
  </si>
  <si>
    <t>Người lập biểu</t>
  </si>
  <si>
    <t>Kế toán trưởng</t>
  </si>
  <si>
    <t>Tổng Giám đốc</t>
  </si>
  <si>
    <t>Số cuối kỳ</t>
  </si>
  <si>
    <t>1. Đầu tư vào công ty con</t>
  </si>
  <si>
    <t>2. Đầu tư vào công ty liên kết, liên doanh</t>
  </si>
  <si>
    <t>3. Đầu tư dài hạn khác</t>
  </si>
  <si>
    <t>4. Dự phòng giảm giá đầu tư tài chính dài hạn</t>
  </si>
  <si>
    <t>Mẫu số: Q-02d</t>
  </si>
  <si>
    <t>Số lũy kế từ đầu năm đến cuối quý này (Năm nay)</t>
  </si>
  <si>
    <t>Số lũy kế từ đầu năm đến cuối quý này (Năm trước)</t>
  </si>
  <si>
    <t>Nguyễn Thị Hà</t>
  </si>
  <si>
    <t>Quý  I năm tài chính 2012</t>
  </si>
  <si>
    <t>DN - BẢNG CÂN ĐỐI KẾ TOÁN - Quý I/2013</t>
  </si>
  <si>
    <t>Quý I năm 2013</t>
  </si>
  <si>
    <t>DN - BÁO CÁO KẾT QUẢ KINH DOANH - QUÝ I/2013</t>
  </si>
  <si>
    <t>Đầo Thị Thanh</t>
  </si>
  <si>
    <t>DN - BÁO CÁO LƯU CHUYỂN TIỀN TỆ - PPTT - QUÝ I/2013</t>
  </si>
  <si>
    <t xml:space="preserve">                                                                                                            Đào Thị Thanh                                                      Nguyễn Thị Hà</t>
  </si>
  <si>
    <t xml:space="preserve">                                                                                               Đào Thị Thanh                                                       Nguyễn Thị Hà</t>
  </si>
  <si>
    <t>V - Thông tin bổ sung cho các khoản mục trình bày trong Bảng cân đối kế toán:</t>
  </si>
  <si>
    <t>Đơn vị tính: VND</t>
  </si>
  <si>
    <t>.</t>
  </si>
  <si>
    <t>TIỀN</t>
  </si>
  <si>
    <t>Tiền mặt tại quỹ</t>
  </si>
  <si>
    <t xml:space="preserve">Tiền gửi ngân hàng </t>
  </si>
  <si>
    <t>Tiền gửi ngân hàng (USD)</t>
  </si>
  <si>
    <t>Tiền đang chuyển</t>
  </si>
  <si>
    <t>Cộng</t>
  </si>
  <si>
    <t xml:space="preserve">CÁC KHOẢN ĐẦU TƯ TÀI CHÍNH NGẮN HẠN </t>
  </si>
  <si>
    <t>Đầu tư chứng khoán ngắn hạn</t>
  </si>
  <si>
    <t>Đầu tư ngắn hạn khác</t>
  </si>
  <si>
    <t xml:space="preserve"> Tiền gửi có kỳ hạn</t>
  </si>
  <si>
    <t>Dự phòng giảm giá đầu tư ngắn hạn</t>
  </si>
  <si>
    <t>PHẢI THU NGẮN HẠN KHÁC</t>
  </si>
  <si>
    <t>Phải thu về cổ tức và lợi nhuận được chia</t>
  </si>
  <si>
    <t xml:space="preserve">Dư Nợ các khoản phải trả khác </t>
  </si>
  <si>
    <t>Phải thu người lao động</t>
  </si>
  <si>
    <t>Phải thu khác</t>
  </si>
  <si>
    <t>- Cổ tức năm 2010 Công ty PVC Land</t>
  </si>
  <si>
    <t>- Bảo hiểm của Lê Trung Kiên</t>
  </si>
  <si>
    <t>HÀNG TỒN KHO</t>
  </si>
  <si>
    <t>Hàng mua đang đi đường</t>
  </si>
  <si>
    <t>Nguyên liệu, vật liệu</t>
  </si>
  <si>
    <t>Công cụ, dụng cụ</t>
  </si>
  <si>
    <t>Chi phí sản xuất kinh doanh dở dang</t>
  </si>
  <si>
    <t>Thành phẩm</t>
  </si>
  <si>
    <t>Hàng hóa</t>
  </si>
  <si>
    <t>Hàng gửi đi bán</t>
  </si>
  <si>
    <t>* Giá trị hoàn nhập dự phòng giảm giá HTK trong năm</t>
  </si>
  <si>
    <t>* Giá trị hàng tồn kho dùng để thế chấp cho các khoản nợ</t>
  </si>
  <si>
    <t>* Lý do trích thêm hoặc hoàn nhập dự phòng giảm giá HTK</t>
  </si>
  <si>
    <t>THUẾ VÀ CÁC KHOẢN PHẢI THU NHÀ NƯỚC</t>
  </si>
  <si>
    <t xml:space="preserve"> - Thuế giá trị gia tăng nộp thừa</t>
  </si>
  <si>
    <t xml:space="preserve"> - Thuế thu nhập cá nhân nộp thừa</t>
  </si>
  <si>
    <t xml:space="preserve"> - Thuế thu nhập doanh nghiệp nộp thừa</t>
  </si>
  <si>
    <t xml:space="preserve"> - Tiền thuê đất, thuế đất nộp thừa</t>
  </si>
  <si>
    <t xml:space="preserve"> - Thuế khác nộp thừa</t>
  </si>
  <si>
    <t xml:space="preserve"> - Các khoản khác phải thu Nhà Nước</t>
  </si>
  <si>
    <t>PHẢI THU DÀI HẠN NỘI BỘ</t>
  </si>
  <si>
    <t xml:space="preserve"> - Cho vay dài hạn nội bộ</t>
  </si>
  <si>
    <t xml:space="preserve"> - ………..</t>
  </si>
  <si>
    <t xml:space="preserve"> - Phải thu dài hạn nội bộ khác</t>
  </si>
  <si>
    <t>PHẢI THU DÀI HẠN KHÁC</t>
  </si>
  <si>
    <t xml:space="preserve"> - Ký quỹ, ký cược dài hạn</t>
  </si>
  <si>
    <t xml:space="preserve"> - Các khoản tiền nhận ủy thác</t>
  </si>
  <si>
    <t xml:space="preserve"> - Cho vay không có lãi</t>
  </si>
  <si>
    <t xml:space="preserve"> - Phải thu dài hạn khác</t>
  </si>
  <si>
    <t xml:space="preserve">TĂNG, GIẢM TÀI SẢN CỐ ĐỊNH HỮU HÌNH </t>
  </si>
  <si>
    <t>Khoản mục</t>
  </si>
  <si>
    <t>Nhà cửa</t>
  </si>
  <si>
    <t>Máy móc</t>
  </si>
  <si>
    <t>Phương tiện</t>
  </si>
  <si>
    <t>Thiết bị</t>
  </si>
  <si>
    <t>TSCĐ</t>
  </si>
  <si>
    <t>vật kiến trúc</t>
  </si>
  <si>
    <t>thiết bị</t>
  </si>
  <si>
    <t>vận tải</t>
  </si>
  <si>
    <t>DCQL</t>
  </si>
  <si>
    <t>khác</t>
  </si>
  <si>
    <t>Nguyên giá TSCĐ</t>
  </si>
  <si>
    <t>Số dư đầu kỳ</t>
  </si>
  <si>
    <t>Số tăng trong kỳ</t>
  </si>
  <si>
    <t xml:space="preserve"> - Mua trong năm</t>
  </si>
  <si>
    <t xml:space="preserve"> - Đầu tư XDCB</t>
  </si>
  <si>
    <t xml:space="preserve"> - Tăng khác</t>
  </si>
  <si>
    <t>Số giảm trong kỳ</t>
  </si>
  <si>
    <t xml:space="preserve"> - Thanh lý, nhượng bán</t>
  </si>
  <si>
    <t xml:space="preserve"> - Giảm khác</t>
  </si>
  <si>
    <t>Số dư cuối kỳ</t>
  </si>
  <si>
    <t>Giá trị hao mòn lũy kế</t>
  </si>
  <si>
    <t xml:space="preserve"> - Khấu hao trong kỳ</t>
  </si>
  <si>
    <t>Giá trị còn lại</t>
  </si>
  <si>
    <t>Tại ngày đầu kỳ</t>
  </si>
  <si>
    <t>Tại ngày cuối kỳ</t>
  </si>
  <si>
    <t>Giá trị còn lại cuối kỳ của TSCĐ hữu hình đã dùng thế chấp, cầm cố vay vốn</t>
  </si>
  <si>
    <t>Nguyên giá TSCĐ cuối năm đã khấu hao hết còn sử dụng</t>
  </si>
  <si>
    <t>Nguyên giá TSCĐ cuối năm chờ thanh lý</t>
  </si>
  <si>
    <t xml:space="preserve">TĂNG GIẢM TÀI SẢN CỐ ĐỊNH THUÊ TÀI CHÍNH </t>
  </si>
  <si>
    <t>- Thuê tài chính trong năm</t>
  </si>
  <si>
    <t>- Mua lại TSCĐ thuê TC</t>
  </si>
  <si>
    <t>-  Tăng khác</t>
  </si>
  <si>
    <t>- Trả lại TSCĐ thuê TC</t>
  </si>
  <si>
    <t>- Giảm khác</t>
  </si>
  <si>
    <t xml:space="preserve"> Số dư cuối kỳ</t>
  </si>
  <si>
    <t>- Khấu hao trong kỳ</t>
  </si>
  <si>
    <t>- Tăng khác</t>
  </si>
  <si>
    <t>TĂNG, GIẢM TÀI SẢN CỐ ĐỊNH VÔ HÌNH</t>
  </si>
  <si>
    <t>Quyền sử</t>
  </si>
  <si>
    <t>Bản quyền,</t>
  </si>
  <si>
    <t>Phần mềm</t>
  </si>
  <si>
    <t xml:space="preserve">TSCĐ </t>
  </si>
  <si>
    <t>dụng đất</t>
  </si>
  <si>
    <t>bằng sáng chế</t>
  </si>
  <si>
    <t>máy tính</t>
  </si>
  <si>
    <t>vô hình khác</t>
  </si>
  <si>
    <t xml:space="preserve">Nguyên giá </t>
  </si>
  <si>
    <t>- Tạo ra từ nội bộ DN</t>
  </si>
  <si>
    <t xml:space="preserve"> - Hợp nhất kinh doanh</t>
  </si>
  <si>
    <t>-Thanh lý, nhượng bán</t>
  </si>
  <si>
    <t xml:space="preserve"> -  Khấu hao trong kỳ</t>
  </si>
  <si>
    <t xml:space="preserve"> - Tăng khác</t>
  </si>
  <si>
    <t>Giảm trong kỳ</t>
  </si>
  <si>
    <r>
      <t xml:space="preserve">* Tiền thuê phát sinh thêm được ghi nhận là chi phí trong </t>
    </r>
    <r>
      <rPr>
        <i/>
        <sz val="12"/>
        <color indexed="8"/>
        <rFont val="Times New Roman"/>
        <family val="1"/>
      </rPr>
      <t>năm</t>
    </r>
    <r>
      <rPr>
        <i/>
        <sz val="12"/>
        <rFont val="Times New Roman"/>
        <family val="1"/>
      </rPr>
      <t>:</t>
    </r>
  </si>
  <si>
    <t>* Căn cứ để xác định tiền thuê phát sinh thêm:</t>
  </si>
  <si>
    <t>* Điều khoản gia hạn thuê hoặc quyền được mua tài sản:</t>
  </si>
  <si>
    <t>ĐẦU TƯ VÀO CÔNG TY CON</t>
  </si>
  <si>
    <t>Tỷ lệ sở hữu</t>
  </si>
  <si>
    <t>Số vốn góp</t>
  </si>
  <si>
    <t>Công ty Cổ phần Thẩm định giá Dầu khí PIV</t>
  </si>
  <si>
    <t>51,67%</t>
  </si>
  <si>
    <t xml:space="preserve">TĂNG, GIẢM BẤT ĐỘNG SẢN ĐẦU TƯ </t>
  </si>
  <si>
    <t>Số</t>
  </si>
  <si>
    <t>Tăng</t>
  </si>
  <si>
    <t>Giảm</t>
  </si>
  <si>
    <t>đầu kỳ</t>
  </si>
  <si>
    <t>trong kỳ</t>
  </si>
  <si>
    <t>cuối kỳ</t>
  </si>
  <si>
    <t>I. Nguyên giá BĐS đầu tư</t>
  </si>
  <si>
    <t>Quyền sử dụng đất</t>
  </si>
  <si>
    <t>Nhà</t>
  </si>
  <si>
    <t>Nhà và quyền sử dụng đất</t>
  </si>
  <si>
    <t>Cơ sở hạ tầng</t>
  </si>
  <si>
    <t>II.  Giá trị hao mòn lũy kế</t>
  </si>
  <si>
    <t>III.  Giá trị còn lại</t>
  </si>
  <si>
    <t>Thuyết minh số liệu và giải trình khác:</t>
  </si>
  <si>
    <t>ĐẦU TƯ DÀI HẠN KHÁC</t>
  </si>
  <si>
    <t>Tên đơn vị</t>
  </si>
  <si>
    <t>Số đầu kỳ</t>
  </si>
  <si>
    <t>Số lượng</t>
  </si>
  <si>
    <t>Giá trị</t>
  </si>
  <si>
    <t>Công ty CP BĐS xây lắp dầu khí VN (PVC land)</t>
  </si>
  <si>
    <t>Công ty CP Đầu tư và xây dựng số 4 (ICON 4)</t>
  </si>
  <si>
    <t>Công ty CP Đầu tư Vạn Phúc Gia</t>
  </si>
  <si>
    <t>Công ty CP địa ốc Dầu khí Gia Định</t>
  </si>
  <si>
    <t>Công ty CP Đầu tư và Thương mại SOCHI</t>
  </si>
  <si>
    <t>Cổ phiếu thưởng TCS</t>
  </si>
  <si>
    <t>Công ty CP xây dựng số 7</t>
  </si>
  <si>
    <t>Tổng</t>
  </si>
  <si>
    <t>Đầu tư cổ phiếu (*)</t>
  </si>
  <si>
    <t>Đầu tư trái phiếu</t>
  </si>
  <si>
    <t>Đầu tư tín phiếu, kỳ phiếu</t>
  </si>
  <si>
    <t>Cho vay dài hạn</t>
  </si>
  <si>
    <t>Đầu tư dài hạn khác</t>
  </si>
  <si>
    <t>(*) Đầu tư cổ phiếu công ty j, giá trị đầu tư và tỷ lệ đầu tư (Nếu nhiều thì thuyết minh các khoản lớn)</t>
  </si>
  <si>
    <t>CHI PHÍ TRẢ TRƯỚC DÀI HẠN</t>
  </si>
  <si>
    <t>Chi tiết theo nội dung</t>
  </si>
  <si>
    <t>- Chi phí trả trước về thuê hoạt động TSCĐ</t>
  </si>
  <si>
    <t>- Chi phí thành lập doanh nghiệp</t>
  </si>
  <si>
    <t>- Chi phí nghiên cứu có giá trị lớn</t>
  </si>
  <si>
    <t>- Chi phí cho giai đoạn triển khai không đủ tiêu chuẩn ghi</t>
  </si>
  <si>
    <t xml:space="preserve">    nhận là TSCĐ vô hình</t>
  </si>
  <si>
    <t>- Công cụ dụng cụ chờ phân bổ</t>
  </si>
  <si>
    <t>08</t>
  </si>
  <si>
    <t>CÁC KHOẢN VAY NỢ NGẮN HẠN</t>
  </si>
  <si>
    <t>Vay ngắn hạn cá nhân:</t>
  </si>
  <si>
    <t xml:space="preserve"> - Vay ngân hàng (VND)</t>
  </si>
  <si>
    <t xml:space="preserve"> - Vay đối tượng khác (VND)  </t>
  </si>
  <si>
    <t>Nợ dài hạn đến hạn trả</t>
  </si>
  <si>
    <t xml:space="preserve"> Nguyễn Thúy Hà</t>
  </si>
  <si>
    <t>Chi tiết khoản vay ngắn hạn:</t>
  </si>
  <si>
    <t>Số HĐ</t>
  </si>
  <si>
    <t>Bên cho vay</t>
  </si>
  <si>
    <t>Lãi suất vay</t>
  </si>
  <si>
    <t>Thời hạn vay</t>
  </si>
  <si>
    <t>Tổng giá trị khoản vay (VNĐ)</t>
  </si>
  <si>
    <t>Số dư nợ gốc đến 31/3/2013 (VNĐ)</t>
  </si>
  <si>
    <t>Phương thức vay</t>
  </si>
  <si>
    <t>0509</t>
  </si>
  <si>
    <t>Nguyễn Thúy Hà</t>
  </si>
  <si>
    <t>24 tháng</t>
  </si>
  <si>
    <t>Vay một lần</t>
  </si>
  <si>
    <t>09</t>
  </si>
  <si>
    <t>THUẾ VÀ CÁC KHOẢN PHẢI NỘP NHÀ NƯỚC</t>
  </si>
  <si>
    <t xml:space="preserve">Thuế giá trị giá tăng </t>
  </si>
  <si>
    <t>Thuế tiêu thụ đặc biệt</t>
  </si>
  <si>
    <t>Thuế xuất, nhập khẩu</t>
  </si>
  <si>
    <t>Thuế thu nhập doanh nghiệp</t>
  </si>
  <si>
    <t>Thuế thu nhập cá nhân</t>
  </si>
  <si>
    <t>Thuế tài nguyên</t>
  </si>
  <si>
    <t>Thuế nhà đất, tiền thuê đất</t>
  </si>
  <si>
    <t>Các loại thuế khác</t>
  </si>
  <si>
    <t>Các khoản phí, lệ phí và các khoản phải nộp khác</t>
  </si>
  <si>
    <t>Quyết toán thuế của Công ty sẽ chịu sự kiểm tra của cơ quan thuế. Do việc áp dụng luật và các qui định về thuế đối với nhiều loại giao dịch khác nhau có thể được giải thích theo nhiều cách khác nhau, số thuế được trình bày trên Báo cáo tài chính có thể bị thay đổi theo quyết định của cơ quan thuế.</t>
  </si>
  <si>
    <t>CHI PHÍ PHẢI TRẢ</t>
  </si>
  <si>
    <t>- Trích trước chi phí tiền lương trong thời gian nghỉ phép</t>
  </si>
  <si>
    <t>- Chi phí sửa chữa lớn TSCĐ</t>
  </si>
  <si>
    <t>- Chi phí trong thời gian ngừng kinh doanh</t>
  </si>
  <si>
    <t xml:space="preserve"> ……..</t>
  </si>
  <si>
    <t>CÁC KHOẢN PHẢI TRẢ, PHẢI NỘP NGẮN HẠN KHÁC</t>
  </si>
  <si>
    <t>Tài sản thừa chờ giải quyết</t>
  </si>
  <si>
    <t>Kinh phí công đoàn</t>
  </si>
  <si>
    <t>Bảo hiểm y tế</t>
  </si>
  <si>
    <t>Bảo hiểm xã hội</t>
  </si>
  <si>
    <t>Phải trả về cổ phần hóa</t>
  </si>
  <si>
    <t>Nhận ký quỹ, ký cược ngắn hạn</t>
  </si>
  <si>
    <t>Doanh thu chưa thực hiện</t>
  </si>
  <si>
    <t>Các khoản phải trả, phải nộp khác</t>
  </si>
  <si>
    <t>Bảo hiểm thất nghiệp</t>
  </si>
  <si>
    <t>PHẢI TRẢ DÀI HẠN NỘI BỘ</t>
  </si>
  <si>
    <t>Vay dài hạn nội bộ</t>
  </si>
  <si>
    <t xml:space="preserve"> ………</t>
  </si>
  <si>
    <t>Phải trả dài hạn nội bộ khác</t>
  </si>
  <si>
    <t xml:space="preserve">VAY DÀI HẠN VÀ NỢ DÀI HẠN </t>
  </si>
  <si>
    <t>Vay dài hạn</t>
  </si>
  <si>
    <t>Vay dài hạn cá nhân</t>
  </si>
  <si>
    <t>Vay đối tượng khác</t>
  </si>
  <si>
    <t>Trái phiếu phát hành</t>
  </si>
  <si>
    <t>Nợ dài hạn</t>
  </si>
  <si>
    <t>Thuê tài chính</t>
  </si>
  <si>
    <t>Nợ dài hạn khác</t>
  </si>
  <si>
    <t>Nguyễn Thị Bảo Linh</t>
  </si>
  <si>
    <t>Vũ Tuấn Sơn</t>
  </si>
  <si>
    <t>Vũ Thái Quí</t>
  </si>
  <si>
    <t>Nguyễn Vũ Trọng Minh</t>
  </si>
  <si>
    <t>Chi tiết các khoản vay dài hạn</t>
  </si>
  <si>
    <t xml:space="preserve">Số dư nợ gốc </t>
  </si>
  <si>
    <t>02/2011/HDDVV-PIV</t>
  </si>
  <si>
    <t>Nguyên Thị Bảo Linh</t>
  </si>
  <si>
    <t>04/2011/HDDVV-PIV</t>
  </si>
  <si>
    <t>01/2011/HDDVV-PIV</t>
  </si>
  <si>
    <t>Vũ Thái Quý</t>
  </si>
  <si>
    <t>- Mục đích sủ dụng tiền vay: Đầu tư Cổ phiếu của Công ty Cổ phần Đầu tư và Thương mại SOCHI và đây là khoản vay chuyển đổi cổ phiếu.</t>
  </si>
  <si>
    <t>- Lãi tiền vay: Hai bên thống nhất lãi tiền vay đúng tỷ lệ cổ tức mà SOCHI chi trả hàng năm (tiền lãi năm nào được tính theo tỷ lệ cổ tức của năm sau khi trừ thuế TNCN-nếu có).</t>
  </si>
  <si>
    <t>CÁC KHOẢN NỢ THUÊ TÀI CHÍNH</t>
  </si>
  <si>
    <t xml:space="preserve">Thời hạn </t>
  </si>
  <si>
    <t>Năm nay</t>
  </si>
  <si>
    <t>Năm trước</t>
  </si>
  <si>
    <t>Tổng khoản phải thanh toán tiền thuê tài chính</t>
  </si>
  <si>
    <t>Trả tiền thuê tài chính</t>
  </si>
  <si>
    <t>Trả nợ gốc</t>
  </si>
  <si>
    <t>Từ 1 năm trở xuống</t>
  </si>
  <si>
    <t>Từ 1 năm đến 5 năm</t>
  </si>
  <si>
    <t>Trên 5 năm</t>
  </si>
  <si>
    <t>TÀI SẢN THUẾ THU NHẬP HOÃN LẠI VÀ THUẾ THU NHẬP HOÃN LẠI PHẢI TRẢ</t>
  </si>
  <si>
    <t>a)</t>
  </si>
  <si>
    <t>Tài sản thuế thu nhập hoãn lại</t>
  </si>
  <si>
    <t xml:space="preserve">Tài sản thuế thu nhập hoãn lại liên quan đến khoản </t>
  </si>
  <si>
    <t>chênh lệch tạm thời được khấu trừ</t>
  </si>
  <si>
    <t>lỗ tính thuế chưa sử dụng</t>
  </si>
  <si>
    <t>ưu đãi tính thuế chưa sử dụng</t>
  </si>
  <si>
    <t xml:space="preserve">Khoản hoàn nhập tài sản thuế thu nhập hoãn lại </t>
  </si>
  <si>
    <t>đã được ghi nhận từ các năm trước</t>
  </si>
  <si>
    <t>b)</t>
  </si>
  <si>
    <t>Thuế thu nhập hoãn lại phải trả</t>
  </si>
  <si>
    <t>Thuế thu nhập hoãn lại phải trả phát sinh từ các khoản</t>
  </si>
  <si>
    <t xml:space="preserve"> chênh lệch tạm thời chịu thuế</t>
  </si>
  <si>
    <t xml:space="preserve">Khoản hoàn nhập thuế thu nhập hoãn lại phải trả </t>
  </si>
  <si>
    <t>12</t>
  </si>
  <si>
    <t>VỐN CHỦ SỞ HỮU</t>
  </si>
  <si>
    <t>a) Bảng đối chiếu biến động của vốn chủ sở hữu</t>
  </si>
  <si>
    <t>Vốn đầu tư của chủ sở hữu</t>
  </si>
  <si>
    <t>Quỹ đầu tư phát triển</t>
  </si>
  <si>
    <t>Quỹ dự phòng tài chính</t>
  </si>
  <si>
    <t>Quỹ khác thuộc vốn chủ sở hữu</t>
  </si>
  <si>
    <t>Lợi nhuận chưa phân phối</t>
  </si>
  <si>
    <t>Số dư đầu năm trước</t>
  </si>
  <si>
    <t>Tăng vốn năm trước</t>
  </si>
  <si>
    <t>Lãi trong năm trước</t>
  </si>
  <si>
    <t>Tăng khác</t>
  </si>
  <si>
    <t>Giảm vốn năm trước</t>
  </si>
  <si>
    <t>Lỗ trong năm trước</t>
  </si>
  <si>
    <t>Giảm khác</t>
  </si>
  <si>
    <t>Số dư đầu năm</t>
  </si>
  <si>
    <t>Tăng vốn trong kỳ</t>
  </si>
  <si>
    <t>Lãi trong kỳ</t>
  </si>
  <si>
    <t>Giảm vốn trong kỳ</t>
  </si>
  <si>
    <t>Lỗ trong kỳ</t>
  </si>
  <si>
    <t xml:space="preserve">Giảm khác </t>
  </si>
  <si>
    <t xml:space="preserve">- Trích các quỹ </t>
  </si>
  <si>
    <t>1. Quỹ đầu tư phát triển</t>
  </si>
  <si>
    <t>2.Quỹ dự phòng tài chính</t>
  </si>
  <si>
    <t>3. Quỹ khác thuộc vốn chủ sở hữu</t>
  </si>
  <si>
    <t xml:space="preserve">4. Quỹ khen thưởng phúc lợi </t>
  </si>
  <si>
    <t>Số dư cuối năm</t>
  </si>
  <si>
    <t>b) Chi tiết vốn đầu tư của chủ sở hữu</t>
  </si>
  <si>
    <t xml:space="preserve"> - Vốn góp của Nhà nước</t>
  </si>
  <si>
    <t xml:space="preserve"> - Vốn góp của các đối tượng khác</t>
  </si>
  <si>
    <t xml:space="preserve">    + Do pháp nhân nắm giữ</t>
  </si>
  <si>
    <t xml:space="preserve">    + Do thể nhân nắm giữ</t>
  </si>
  <si>
    <t xml:space="preserve"> - ………</t>
  </si>
  <si>
    <t>c) Các giao dịch về vốn với các chủ sở hữu và phân phối cổ tức, chia lợi nhuận</t>
  </si>
  <si>
    <t>- Vốn góp đầu năm</t>
  </si>
  <si>
    <t>- Vốn góp tăng trong năm</t>
  </si>
  <si>
    <t>- Vốn góp giảm trong năm</t>
  </si>
  <si>
    <t>- Vốn góp cuối năm</t>
  </si>
  <si>
    <t>Cổ tức lợi nhuận đã chia</t>
  </si>
  <si>
    <t>d) Cổ tức</t>
  </si>
  <si>
    <t xml:space="preserve">      - Cổ tức đã công bố sau ngày kết thúc kỳ kế toán năm:</t>
  </si>
  <si>
    <t xml:space="preserve">        + Cổ tức đã công bố trên cổ phiếu phổ thông:.......................</t>
  </si>
  <si>
    <t xml:space="preserve">        + Cổ tức đã công bố trên cổ phiếu ưu đãi:.............................</t>
  </si>
  <si>
    <t xml:space="preserve">       - Cổ tức của cổ phiếu ưu đãi lũy kế chưa được ghi nhận:.......</t>
  </si>
  <si>
    <t>đ- Cổ phiếu</t>
  </si>
  <si>
    <t xml:space="preserve">      - Số lượng cổ phiếu đăng ký phát hành</t>
  </si>
  <si>
    <t xml:space="preserve">      - Số lượng cổ phiếu đã bán ra công chúng</t>
  </si>
  <si>
    <t xml:space="preserve">        + Cổ phiếu phổ thông</t>
  </si>
  <si>
    <t xml:space="preserve">        + Cổ phiếu ưu đãi</t>
  </si>
  <si>
    <t xml:space="preserve">      - Số lượng cổ phiếu được mua lại </t>
  </si>
  <si>
    <t xml:space="preserve">       - Số lượng cổ phiếu đang lưu hành</t>
  </si>
  <si>
    <t xml:space="preserve">         + Cổ phiếu phổ thông</t>
  </si>
  <si>
    <t xml:space="preserve">         + Cổ phiếu ưu đãi </t>
  </si>
  <si>
    <t>* Mệnh giá cổ phiếu đang lưu hành :10000 đồng/cổ phiếu</t>
  </si>
  <si>
    <t xml:space="preserve">c) Các quỹ của doanh nghiệp: </t>
  </si>
  <si>
    <t>- Quỹ khen thưởng phúc lợi</t>
  </si>
  <si>
    <t>- Quỹ đầu tư phát triển</t>
  </si>
  <si>
    <t xml:space="preserve">- Quỹ dự phòng tài chính </t>
  </si>
  <si>
    <t>- Quỹ khác thuộc vốn chủ sở hữu (*)</t>
  </si>
  <si>
    <t xml:space="preserve"> </t>
  </si>
  <si>
    <t>* Mục đích trích lập và sử dụng các quỹ của doanh nghiệp</t>
  </si>
  <si>
    <t xml:space="preserve">g- Thu nhập và chi phí, lãi hoặc lỗ được ghi nhận trực tiếp vào Vốn chủ sở hữu theo quy định của các </t>
  </si>
  <si>
    <t xml:space="preserve">     chuẩn mực kế toán cụ thể.</t>
  </si>
  <si>
    <t>-</t>
  </si>
  <si>
    <t>NGUỒN KINH PHÍ</t>
  </si>
  <si>
    <t>- Nguồn kinh phí được cấp trong năm</t>
  </si>
  <si>
    <t>- Chi sự nghiệp</t>
  </si>
  <si>
    <t>(  )</t>
  </si>
  <si>
    <t>- Nguồn kinh phí còn lại cuối năm</t>
  </si>
  <si>
    <t>TÀI SẢN THUÊ NGOÀI</t>
  </si>
  <si>
    <t>Giá trị tài sản thuê ngoài</t>
  </si>
  <si>
    <t xml:space="preserve"> - TSCĐ thuê ngoài</t>
  </si>
  <si>
    <t xml:space="preserve"> - Tài sản khác thuê ngoài</t>
  </si>
  <si>
    <t>Tổng số tiền thuê tối thiểu trong tương lai của Hợp đồng</t>
  </si>
  <si>
    <t>thuê hoạt động TSCĐ không hủy ngang theo các thời hạn</t>
  </si>
  <si>
    <t xml:space="preserve"> - Từ 1 năm trở xuống</t>
  </si>
  <si>
    <t xml:space="preserve"> - Trên 1 đến 5 năm</t>
  </si>
  <si>
    <t xml:space="preserve"> - Trên 5 năm</t>
  </si>
  <si>
    <t>(*): Quỹ dự trữ bổ sung vốn Điều lệ theo Nghị quyết số 01/2011 ĐHĐCĐ thường niên ngày 08/04/2011</t>
  </si>
  <si>
    <t>VI - Thông tin bổ sung cho các khoản mục trình bày trong Báo cáo kết quả hoạt động kinh doanh</t>
  </si>
  <si>
    <t>TỔNG DOANH THU BÁN HÀNG VÀ CUNG CẤP DỊCH VỤ</t>
  </si>
  <si>
    <t>Quý 1/2013</t>
  </si>
  <si>
    <t>Quý 1/2012</t>
  </si>
  <si>
    <t>Trong đó:</t>
  </si>
  <si>
    <t>- Doanh thu bán hàng và cung cấp dịch vụ</t>
  </si>
  <si>
    <t>- Doanh thu bán thành phẩm</t>
  </si>
  <si>
    <t>- Doanh thu cung cấp dịch vụ</t>
  </si>
  <si>
    <t>- Doanh thu trợ cấp, trợ giá</t>
  </si>
  <si>
    <t>- Doanh thu KD bất động sản đầu tư</t>
  </si>
  <si>
    <t xml:space="preserve">- Doanh thu hợp đồng xây dựng (Đối với doanh nghiệp có </t>
  </si>
  <si>
    <t xml:space="preserve">   hoạt động xây lắp)</t>
  </si>
  <si>
    <t>+ Doanh thu của hợp đồng xây dựng được ghi nhận trong kỳ;</t>
  </si>
  <si>
    <t>+ Tổng Doanh thu luỹ kế của hợp đồng xây dựng được ghi</t>
  </si>
  <si>
    <t xml:space="preserve">    nhận đến thời điểm lập báo cáo tài chính;</t>
  </si>
  <si>
    <t xml:space="preserve">CÁC KHOẢN GIẢM TRỪ DOANH THU </t>
  </si>
  <si>
    <t>- Chiết khấu thương mại</t>
  </si>
  <si>
    <t>- Giảm giá hàng bán</t>
  </si>
  <si>
    <t>- Hàng bán bị trả lại</t>
  </si>
  <si>
    <t xml:space="preserve">- Thuế GTGT phải nộp (phương pháp trực tiếp) </t>
  </si>
  <si>
    <t>- Thuế tiêu thụ đặc biệt</t>
  </si>
  <si>
    <t>- Thuế xuất khẩu</t>
  </si>
  <si>
    <t>DOANH THU THUẦN VỀ BÁN HÀNG VÀ CUNG CẤP DỊCH VỤ</t>
  </si>
  <si>
    <t>- Doanh thu bán hàng và cung cấp dịch vụ</t>
  </si>
  <si>
    <t>GIÁ VỐN HÀNG BÁN</t>
  </si>
  <si>
    <t>- Giá vốn của hàng bán và cung cấp dịch vụ</t>
  </si>
  <si>
    <t>- Giá vốn của thành phẩm đã bán</t>
  </si>
  <si>
    <t>- Giá vốn của dịch vụ đã cung cấp</t>
  </si>
  <si>
    <t xml:space="preserve">- Giá trị còn lại, chi phí nhượng bán, thanh lý của </t>
  </si>
  <si>
    <t xml:space="preserve">     BĐS đầu tư đã bán</t>
  </si>
  <si>
    <t>- Chi phí kinh doanh Bất động sản đầu tư</t>
  </si>
  <si>
    <t>- Hao hụt, mất mát hàng tồn kho</t>
  </si>
  <si>
    <t>- Các khoản chi phí vượt mức bình thường</t>
  </si>
  <si>
    <t>- Dự phòng giảm giá hàng tồn kho</t>
  </si>
  <si>
    <t>DOANH THU HOẠT ĐỘNG TÀI CHÍNH</t>
  </si>
  <si>
    <t>Lãi tiền gửi, tiền cho vay</t>
  </si>
  <si>
    <t>Lãi đầu tư cổ phiếu</t>
  </si>
  <si>
    <t>Cổ tức, lợi nhuận được chia</t>
  </si>
  <si>
    <t>Lãi bán ngoại tệ</t>
  </si>
  <si>
    <t>Lãi chênh lệch tỷ giá đã thực hiện</t>
  </si>
  <si>
    <t>Lãi chênh lệch tỷ giá chưa thực hiện</t>
  </si>
  <si>
    <t>Lãi bán hàng trả chậm</t>
  </si>
  <si>
    <t>Doanh thu hoạt động tài chính khác</t>
  </si>
  <si>
    <t>CHI PHÍ TÀI CHÍNH</t>
  </si>
  <si>
    <t>Chi phí lãi tiền vay</t>
  </si>
  <si>
    <t>Chi phí lãi chậm trả tiền hàng</t>
  </si>
  <si>
    <t>Lỗ chênh lệch tỷ giá đã thực hiện</t>
  </si>
  <si>
    <t>Lỗ từ đầu tư cổ phiếu</t>
  </si>
  <si>
    <t>Chi phí tài chính khác</t>
  </si>
  <si>
    <t>THU NHẬP KHÁC</t>
  </si>
  <si>
    <t>Thu tiền cho thuê tài sản</t>
  </si>
  <si>
    <t>Thu tiền thanh lý tài sản</t>
  </si>
  <si>
    <t>Thu nhập khác</t>
  </si>
  <si>
    <t>CHI PHÍ KHÁC</t>
  </si>
  <si>
    <t xml:space="preserve">Chi phí hỗ trợ showroom </t>
  </si>
  <si>
    <t>Chi phí thanh lý</t>
  </si>
  <si>
    <t>Chi phí khác</t>
  </si>
  <si>
    <t>CHI PHÍ THUẾ THU NHẬP DOANH NGHIỆP HIỆN HÀNH</t>
  </si>
  <si>
    <t>Thu nhập trước thuế TNDN theo BCKQKD năm 2013</t>
  </si>
  <si>
    <t>Các khoản điều chỉnh tăng</t>
  </si>
  <si>
    <t>Các khoản điều chỉnh giảm</t>
  </si>
  <si>
    <t>Thu nhập chịu thuế TNDN năm 2012</t>
  </si>
  <si>
    <t>Thuế suất thuế TNDN</t>
  </si>
  <si>
    <t>Thuế TNDN phải nộp</t>
  </si>
  <si>
    <t>CHI PHÍ THUẾ THU NHẬP DOANH NGHIỆP HOÃN LẠI</t>
  </si>
  <si>
    <t xml:space="preserve">Chi phí thuế TNDN hoãn lại phát sinh từ </t>
  </si>
  <si>
    <t>các khoản chênh lệch tạm thời phải chịu thuế</t>
  </si>
  <si>
    <t>việc hoàn nhập tài sản thuế thu nhập hoãn lại</t>
  </si>
  <si>
    <t xml:space="preserve">Thu nhập thuế TNDN hoãn lại phát sinh từ </t>
  </si>
  <si>
    <t>các khoản chênh lệch  tạm thời được khấu trừ (*)</t>
  </si>
  <si>
    <t>các khoản lỗ tính thuế và ưu đãi thuế chưa sử dụng (*)</t>
  </si>
  <si>
    <t xml:space="preserve">Thu nhập thuế TNDN hoãn lại phát sinh từ việc hoàn </t>
  </si>
  <si>
    <t>nhập thuế thu nhập hoãn lại phải trả (*)</t>
  </si>
  <si>
    <t>VI.33</t>
  </si>
  <si>
    <t>CHI PHÍ SẢN XUẤT, KINH DOANH THEO YẾU TỐ</t>
  </si>
  <si>
    <t>Chi phí nguyên liệu, vật liệu</t>
  </si>
  <si>
    <t>Chi phí nhân công</t>
  </si>
  <si>
    <t>Chi phí khấu hao TSCĐ</t>
  </si>
  <si>
    <t>Chi phí dịch vụ mua ngoài</t>
  </si>
  <si>
    <t>Chi phí khác bằng tiền</t>
  </si>
  <si>
    <t>VII - Thông tin bổ sung cho các khoản mục trình bày trong Báo cáo lưu chuyển tiền tệ:</t>
  </si>
  <si>
    <t>VI.34</t>
  </si>
  <si>
    <t xml:space="preserve">CÁC GIAO DỊCH KHÔNG BẰNG TIỀN ẢNH HƯỞNG ĐẾN BÁO CÁO LƯU CHUYỂN TIỀN TỆ </t>
  </si>
  <si>
    <t>VÀ CÁC KHOẢN TIỀN DO DOANH NGHIỆP NẮM GIỮ NHƯNG KHÔNG ĐƯỢC SỬ DỤNG</t>
  </si>
  <si>
    <t>a,</t>
  </si>
  <si>
    <t xml:space="preserve">Mua tài sản bằng cách nhận các khoản nợ liên quan </t>
  </si>
  <si>
    <t xml:space="preserve"> trực tiếp hoặc thông qua nghiệp vụ cho thuê tài chính</t>
  </si>
  <si>
    <t>- Mua doanh nghiệp thông qua phát hành cổ phiếu</t>
  </si>
  <si>
    <t>- Chuyển nợ thành vốn chủ sở hữu</t>
  </si>
  <si>
    <t>b,</t>
  </si>
  <si>
    <t>Mua và thanh lý công ty con hoặc đơn vị kinh doanh</t>
  </si>
  <si>
    <t xml:space="preserve"> khác trong kỳ báo cáo</t>
  </si>
  <si>
    <t>-Tổng giá trị mua hoặc thanh lý</t>
  </si>
  <si>
    <t>-Phần giá trị mua hoặc thanh lý được thanh toán bằng tiền</t>
  </si>
  <si>
    <t xml:space="preserve"> và các khoản tương đương tiền</t>
  </si>
  <si>
    <t>-Số tiền và các khoản tương đương tiền thực có trong công ty</t>
  </si>
  <si>
    <t>con hoặc đơn vị kinh doanh khác được mua hoặc thanh lý</t>
  </si>
  <si>
    <t>-Phần giá trị tài sản và công nợ không phải là tiền và các</t>
  </si>
  <si>
    <t xml:space="preserve"> khoản tương đương tiền trong công ty con hoặc đơn vị kinh </t>
  </si>
  <si>
    <t xml:space="preserve"> doanh khác được mua hoặc thanh lý trong kỳ</t>
  </si>
  <si>
    <t>c,</t>
  </si>
  <si>
    <t>Các khoản tiền và tương đương tiền doanh nghiệp nắm giữ nhưng không được sử dụng</t>
  </si>
  <si>
    <t>- Các khoản tiền nhận ký quỹ, ký cược ngắn hạn, dài hạn</t>
  </si>
  <si>
    <t>- Kinh phí dự án</t>
  </si>
  <si>
    <t>- …</t>
  </si>
  <si>
    <t>VIII</t>
  </si>
  <si>
    <t>NHỮNG THÔNG TIN KHÁC</t>
  </si>
  <si>
    <t>1.</t>
  </si>
  <si>
    <t>Những khoản nợ tiềm tàng, khoản cam kết và những thông tin tài chính khác</t>
  </si>
  <si>
    <t>Tổng số nợ phải thu có gốc ngoại tệ trong tổng số dư nợ tới cuối năm (USD)</t>
  </si>
  <si>
    <t>- Tổng số nợ quá hạn và mức độ quá hạn.</t>
  </si>
  <si>
    <t>- Tổng số nợ đang tranh chấp</t>
  </si>
  <si>
    <t xml:space="preserve">   lý do tranh chấp</t>
  </si>
  <si>
    <t>- Đánh giá của Ban giám đốc về khả năng  thu hồi các khoản nợ xấu</t>
  </si>
  <si>
    <t>Tổng số công nợ khó đòi đã lập dự phòng trong năm 2010</t>
  </si>
  <si>
    <t>Tổng Số nợ phải trả có gốc ngoại tệ trong tổng số dư nợ tới cuối kỳ (USD)</t>
  </si>
  <si>
    <t>[Nếu các sự kiện phát sinh sau niên độ đã được điều chỉnh trên Báo cáo tài chính năm nay thì nêu các ảnh hưởng của sự kiện đến Báo cáo tài chính ở trong phần thuyết minh các chỉ tiêu tương ứng.]</t>
  </si>
  <si>
    <t>[Trình bày các thông tin sau ngày kết thúc kỳ kế toán năm liên quan đến điều kiện tồn tại vào ngày kết thúc kỳ kế toán năm trên cơ sở xem xét những thông tin mới.]</t>
  </si>
  <si>
    <t>[Trình bày thông tin nhận được sau ngày kết thúc kỳ kế toán năm, ngay cả khi thông tin này không ảnh hưởng đến các số liệu đã được ghi nhận và trình bày trong Báo cáo tài chính nếu các sự kiện đó là trọng yếu, sự không trình bày có thể ảnh hưởng tới các quyết định kinh tế của người sử dụng khi dựa trên các thông tin của Báo cáo tài chính.]</t>
  </si>
  <si>
    <t xml:space="preserve"> -</t>
  </si>
  <si>
    <t>Bản chất, nội dung của sự kiện.</t>
  </si>
  <si>
    <t>Các ước tính ảnh hưởng tài chính, hoặc giải thích về việc không thể ước tính các ảnh hưởng này.</t>
  </si>
  <si>
    <t>Thông tin về các bên liên quan</t>
  </si>
  <si>
    <t xml:space="preserve"> Trong quá trình hoạt động kinh doanh, Công ty phát sinh các nghiệp vụ với các bên liên quan.</t>
  </si>
  <si>
    <t xml:space="preserve"> Các nghiệp vụ chủ yếu phát sinh như sau:</t>
  </si>
  <si>
    <t>Các bên liên quan</t>
  </si>
  <si>
    <t>Mối quan hệ</t>
  </si>
  <si>
    <t>Nội dung nghiệp vụ</t>
  </si>
  <si>
    <t>Giá trị giao dịch (VND)</t>
  </si>
  <si>
    <t>Công ty con</t>
  </si>
  <si>
    <t>Góp vốn</t>
  </si>
  <si>
    <t>Thuê tài sản</t>
  </si>
  <si>
    <t>Cho thuê tài sản</t>
  </si>
  <si>
    <t>Bán tài sản</t>
  </si>
  <si>
    <t xml:space="preserve"> Cho đến ngày lập báo cáo tài chính, các khoản chưa được thanh toán với các bên liên quan:</t>
  </si>
  <si>
    <t>Giá trị các khoản phải thu, phải trả</t>
  </si>
  <si>
    <t>4.</t>
  </si>
  <si>
    <t>Trình bày tài sản, doanh thu, kết quả kinh doanh theo bộ phận (theo lĩnh vực kinh doanh hoặc khu vực</t>
  </si>
  <si>
    <t xml:space="preserve"> địa lý) theo quy định của Chuẩn mực kế toán số 28 “Báo cáo bộ phận”</t>
  </si>
  <si>
    <t>Dùng cho doanh nghiệp niêm yết.</t>
  </si>
  <si>
    <t>Thông tin so sánh</t>
  </si>
  <si>
    <t>Số liệu so sánh là số liệu trên Báo cáo tài chính cho năm tài chính kết thúc ngày 31 tháng 12 năm 2011 đã được Công ty TNHH Kiểm toán và Tư vấn Thăng Long - T.D.K kiểm toán, và có sự phân loại cho phù hợp.</t>
  </si>
  <si>
    <t>Số liệu tại thời điểm 01/01/2012 được phân loại lại cho đúng tính chất:</t>
  </si>
  <si>
    <t>Khoản đầu tư</t>
  </si>
  <si>
    <t>Chênh lệch</t>
  </si>
  <si>
    <t>Đầu tư vào công ty liên kết</t>
  </si>
  <si>
    <t>Kế toán trưởng</t>
  </si>
  <si>
    <t xml:space="preserve"> Giám đốc</t>
  </si>
  <si>
    <t>Financial Statements</t>
  </si>
  <si>
    <t>Cash</t>
  </si>
  <si>
    <t>Cash in hand</t>
  </si>
  <si>
    <t>Cash at banks</t>
  </si>
  <si>
    <t>Cash in transit</t>
  </si>
  <si>
    <t>Total</t>
  </si>
  <si>
    <t>Inventory</t>
  </si>
  <si>
    <t>Goods in transit</t>
  </si>
  <si>
    <t>Materials</t>
  </si>
  <si>
    <t>Tools</t>
  </si>
  <si>
    <t>Work in progress</t>
  </si>
  <si>
    <t>Finished products</t>
  </si>
  <si>
    <t>Goods purchased</t>
  </si>
  <si>
    <t>Goods on consignment</t>
  </si>
  <si>
    <t>Total cost of inventory</t>
  </si>
  <si>
    <t>* Provision added back during the year</t>
  </si>
  <si>
    <t>* Inventory on mortgage for loans</t>
  </si>
  <si>
    <t>* Reasons for more provision or add back</t>
  </si>
  <si>
    <t>Taxes creditable/ refundable</t>
  </si>
  <si>
    <t xml:space="preserve"> - Corporate income tax</t>
  </si>
  <si>
    <t>Increase/ decrease in tangible fixed assets</t>
  </si>
  <si>
    <t>Item</t>
  </si>
  <si>
    <t>Buildings</t>
  </si>
  <si>
    <t>Machinery</t>
  </si>
  <si>
    <t>Transportation</t>
  </si>
  <si>
    <t>Management</t>
  </si>
  <si>
    <t>&amp; architectures</t>
  </si>
  <si>
    <t>&amp; equipments</t>
  </si>
  <si>
    <t>means</t>
  </si>
  <si>
    <t>tools</t>
  </si>
  <si>
    <t>I Cost</t>
  </si>
  <si>
    <t>1 Opening balance</t>
  </si>
  <si>
    <t>2 Increase from</t>
  </si>
  <si>
    <t xml:space="preserve"> -  Purchase</t>
  </si>
  <si>
    <t xml:space="preserve"> -  Construction</t>
  </si>
  <si>
    <t xml:space="preserve"> - Posting to investment assets</t>
  </si>
  <si>
    <t>3 Decrease due to</t>
  </si>
  <si>
    <t>4 Closing balance</t>
  </si>
  <si>
    <t>II Accumulated depreciation</t>
  </si>
  <si>
    <t>2 Depreciation charges</t>
  </si>
  <si>
    <t xml:space="preserve"> - Others</t>
  </si>
  <si>
    <t>III Net book value</t>
  </si>
  <si>
    <t>1 At opening day</t>
  </si>
  <si>
    <t>2 At closing day</t>
  </si>
  <si>
    <t>Increase/ decrease in intangible fixed assets</t>
  </si>
  <si>
    <t>Items</t>
  </si>
  <si>
    <t>Land use</t>
  </si>
  <si>
    <t>Patents</t>
  </si>
  <si>
    <t>Trademark</t>
  </si>
  <si>
    <t>Computer</t>
  </si>
  <si>
    <t>right</t>
  </si>
  <si>
    <t>copyrights</t>
  </si>
  <si>
    <t>software</t>
  </si>
  <si>
    <t xml:space="preserve"> -  Built up internally</t>
  </si>
  <si>
    <t xml:space="preserve"> -  Merger</t>
  </si>
  <si>
    <t xml:space="preserve"> -  Others</t>
  </si>
  <si>
    <t>II Accumulated amortisation</t>
  </si>
  <si>
    <t>2 Amortisation charges</t>
  </si>
  <si>
    <t>Construction in progress</t>
  </si>
  <si>
    <t>This year</t>
  </si>
  <si>
    <t>Last year</t>
  </si>
  <si>
    <t>Cost of construction in progress</t>
  </si>
  <si>
    <t>Increase/ decrease in invested immovable properties</t>
  </si>
  <si>
    <t>Opening</t>
  </si>
  <si>
    <t>Increase</t>
  </si>
  <si>
    <t>Decrease</t>
  </si>
  <si>
    <t>Closing</t>
  </si>
  <si>
    <t>balance</t>
  </si>
  <si>
    <t>Land use right</t>
  </si>
  <si>
    <t>Buildings and land use right</t>
  </si>
  <si>
    <t>Explanation and other description as required by Standard 05</t>
  </si>
  <si>
    <t>Long term &amp; short term financial investments</t>
  </si>
  <si>
    <t xml:space="preserve"> - Securities as cash equivalents</t>
  </si>
  <si>
    <t xml:space="preserve"> - Other securities</t>
  </si>
  <si>
    <t xml:space="preserve"> - Provision for devaluation of securities</t>
  </si>
  <si>
    <t>Other investments</t>
  </si>
  <si>
    <t>Net financial investments</t>
  </si>
  <si>
    <t>Short term loans and borrowings</t>
  </si>
  <si>
    <t>Long term loans due</t>
  </si>
  <si>
    <t>Finance lease due</t>
  </si>
  <si>
    <t>Taxes and payables to the State budget</t>
  </si>
  <si>
    <t xml:space="preserve"> - Value added tax</t>
  </si>
  <si>
    <t xml:space="preserve"> - Other taxes</t>
  </si>
  <si>
    <t>Tài sản thừa chờ xử lý</t>
  </si>
  <si>
    <t>Các khoản vay và nợ dài hạn</t>
  </si>
  <si>
    <t>Vay ngân hàng</t>
  </si>
  <si>
    <t>Vốn chủ sở hữu</t>
  </si>
  <si>
    <t>Bảng đối chiếu biến động của Vốn chủ sở hữu</t>
  </si>
  <si>
    <t>Vốn góp</t>
  </si>
  <si>
    <t>Quỹ đầu tư, phát triển</t>
  </si>
  <si>
    <t>Lợi nhuận sau thuế chưa phân phối</t>
  </si>
  <si>
    <t>1 Số dư đầu kỳ</t>
  </si>
  <si>
    <t>2 Số tăng trong kỳ</t>
  </si>
  <si>
    <t xml:space="preserve"> -  ___</t>
  </si>
  <si>
    <t>3 Số giảm trong kỳ</t>
  </si>
  <si>
    <t>4 Số cuối kỳ</t>
  </si>
  <si>
    <t>Chi tiết vốn đầu tư của chủ sở hữu</t>
  </si>
  <si>
    <t>Tài sản thuê ngoài</t>
  </si>
  <si>
    <t xml:space="preserve"> - Đến 1 năm</t>
  </si>
  <si>
    <t>Doanh thu</t>
  </si>
  <si>
    <t>Doanh thu bán hàng và cung cấp dịch vụ</t>
  </si>
  <si>
    <t>Tổng doanh thu</t>
  </si>
  <si>
    <t xml:space="preserve"> - Chiết khấu thương mại</t>
  </si>
  <si>
    <t xml:space="preserve"> - Giảm giá hàng bán</t>
  </si>
  <si>
    <t xml:space="preserve"> - Hàng bán bị trả lại</t>
  </si>
  <si>
    <t xml:space="preserve"> - Thuế GTGT (trực tiếp) phải nộp</t>
  </si>
  <si>
    <t xml:space="preserve"> - Thuế TTĐB</t>
  </si>
  <si>
    <t xml:space="preserve"> - Thuế xuất khẩu</t>
  </si>
  <si>
    <t>Lãi đầu tư trái phiếu, kỳ phiếu, tín phiếu</t>
  </si>
  <si>
    <t>Chi phí sản xuất kinh doanh theo yếu tố</t>
  </si>
  <si>
    <t>Tiền và các khoản tương đương tiền cuối kỳ</t>
  </si>
  <si>
    <t>Các giao dịch không bằng tiền</t>
  </si>
  <si>
    <t>Mua tài sản bằng cách nhận các khoản nợ liên quan trực tiếp</t>
  </si>
  <si>
    <t xml:space="preserve"> hoặc thông qua nghiệp vụ cho thuê tài chính</t>
  </si>
  <si>
    <t>Mua doanh nghiệp thông qua phát hành cổ phiếu</t>
  </si>
  <si>
    <t>Mua và thanh lý công ty con hoặc đơn vị kinh doanh khác trong kỳ báo cáo</t>
  </si>
  <si>
    <t>Tổng giá trị mua hoặc thanh lý</t>
  </si>
  <si>
    <t>Phần giá trị mua hoặc thanh lý được thanh toán bằng tiền</t>
  </si>
  <si>
    <t>Số tiền và các khoản tương đương tiền thực có trong công ty con</t>
  </si>
  <si>
    <t xml:space="preserve"> hoặc đơn vị kinh doanh khác được mua hoặc thanh lý</t>
  </si>
  <si>
    <t>Phần giá trị tài sản và công nợ không phải là tiền và các khoản tương đương tiền</t>
  </si>
  <si>
    <t xml:space="preserve"> trong công ty con hoặc đơn vị kinh doanh khác được mua hoặc thanh lý trong kỳ</t>
  </si>
  <si>
    <t>Các khoản tiền nhận ký quỹ, ký cược ngắn hạn, dài hạn</t>
  </si>
  <si>
    <t>Kinh phí dự án</t>
  </si>
  <si>
    <t>…</t>
  </si>
  <si>
    <t>VII</t>
  </si>
  <si>
    <t>Những thông tin khác</t>
  </si>
  <si>
    <t>Những thông tin so sánh ( những thay đổi về thông tin năm trước)</t>
  </si>
  <si>
    <r>
      <t>Các sự kiện sau ngày kết thúc kỳ kế toán năm</t>
    </r>
    <r>
      <rPr>
        <b/>
        <i/>
        <sz val="11"/>
        <rFont val="Times New Roman"/>
        <family val="1"/>
      </rPr>
      <t xml:space="preserve"> (nếu có)</t>
    </r>
  </si>
  <si>
    <t>[Trình bày thông tin nhận được sau ngày kết thúc kỳ kế toán năm, ngay cả khi thông tin này không ảnh hưởng đến các số liệu đã được ghi nhận và trình bày trong Báo cáo tài chính nếu các sự kiện đó là trọng yếu, sự không trình bày có thể ảnh hưởng tới các q</t>
  </si>
  <si>
    <t xml:space="preserve"> - Bản chất, nội dung của sự kiện.</t>
  </si>
  <si>
    <t xml:space="preserve"> - Các ước tính ảnh hưởng tài chính, hoặc giải thích về việc không thể ước tính các ảnh hưởng này.</t>
  </si>
  <si>
    <t>Số liệu so sánh</t>
  </si>
  <si>
    <t>Hà Nội, ngày … tháng … năm 2005</t>
  </si>
  <si>
    <t>Giám đốc</t>
  </si>
  <si>
    <t>Người lập báo cáo</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</si>
</sst>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quot;\ #,##0;&quot;R&quot;\ \-#,##0"/>
    <numFmt numFmtId="173" formatCode="&quot;R&quot;\ #,##0;[Red]&quot;R&quot;\ \-#,##0"/>
    <numFmt numFmtId="174" formatCode="&quot;R&quot;\ #,##0.00;&quot;R&quot;\ \-#,##0.00"/>
    <numFmt numFmtId="175" formatCode="&quot;R&quot;\ #,##0.00;[Red]&quot;R&quot;\ \-#,##0.00"/>
    <numFmt numFmtId="176" formatCode="_ &quot;R&quot;\ * #,##0_ ;_ &quot;R&quot;\ * \-#,##0_ ;_ &quot;R&quot;\ * &quot;-&quot;_ ;_ @_ "/>
    <numFmt numFmtId="177" formatCode="_ * #,##0_ ;_ * \-#,##0_ ;_ * &quot;-&quot;_ ;_ @_ "/>
    <numFmt numFmtId="178" formatCode="_ &quot;R&quot;\ * #,##0.00_ ;_ &quot;R&quot;\ * \-#,##0.00_ ;_ &quot;R&quot;\ * &quot;-&quot;??_ ;_ @_ "/>
    <numFmt numFmtId="179" formatCode="_ * #,##0.00_ ;_ * \-#,##0.00_ ;_ * &quot;-&quot;??_ ;_ @_ "/>
    <numFmt numFmtId="180" formatCode="_(* #,##0.0_);_(* \(#,##0.0\);_(* &quot;-&quot;??_);_(@_)"/>
    <numFmt numFmtId="181" formatCode="_(* #,##0_);_(* \(#,##0\);_(* &quot;-&quot;??_);_(@_)"/>
    <numFmt numFmtId="182" formatCode="_(* #,##0.000000000000000_);_(* \(#,##0.000000000000000\);_(* &quot;-&quot;???????????????_);_(@_)"/>
    <numFmt numFmtId="183" formatCode="[$-409]dddd\,\ mmmm\ dd\,\ yyyy"/>
    <numFmt numFmtId="184" formatCode="[$-409]h:mm:ss\ AM/PM"/>
    <numFmt numFmtId="185" formatCode="###\ ###\ ###\ ###\ ###"/>
    <numFmt numFmtId="186" formatCode="0.0%"/>
    <numFmt numFmtId="187" formatCode="00000"/>
    <numFmt numFmtId="188" formatCode="0_);\(0\)"/>
    <numFmt numFmtId="189" formatCode="#,##0.000_);\(#,##0.000\)"/>
    <numFmt numFmtId="190" formatCode="#,##0.0_);\(#,##0.0\)"/>
    <numFmt numFmtId="191" formatCode="#,##0.0"/>
    <numFmt numFmtId="192" formatCode="#,##0.0000000_);\(#,##0.0000000\)"/>
    <numFmt numFmtId="193" formatCode="###\ ###\ ###\ ###"/>
    <numFmt numFmtId="194" formatCode="_(* #,##0.00_);_(* \(#,##0.00\);_(* &quot;-&quot;_);_(@_)"/>
    <numFmt numFmtId="195" formatCode="########"/>
    <numFmt numFmtId="196" formatCode="_(* #,##0.00000_);_(* \(#,##0.00000\);_(* &quot;-&quot;??_);_(@_)"/>
  </numFmts>
  <fonts count="78">
    <font>
      <sz val="10"/>
      <name val="Arial"/>
      <family val="0"/>
    </font>
    <font>
      <b/>
      <sz val="9"/>
      <name val="Arial"/>
      <family val="0"/>
    </font>
    <font>
      <sz val="9"/>
      <name val="Arial"/>
      <family val="0"/>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VnTime"/>
      <family val="2"/>
    </font>
    <font>
      <b/>
      <sz val="11"/>
      <name val="Times New Roman"/>
      <family val="1"/>
    </font>
    <font>
      <sz val="11"/>
      <name val="Times New Roman"/>
      <family val="1"/>
    </font>
    <font>
      <b/>
      <sz val="12"/>
      <name val="Times New Roman"/>
      <family val="1"/>
    </font>
    <font>
      <i/>
      <sz val="11"/>
      <name val="Times New Roman"/>
      <family val="1"/>
    </font>
    <font>
      <b/>
      <sz val="11.5"/>
      <name val="Times New Roman"/>
      <family val="1"/>
    </font>
    <font>
      <sz val="11.5"/>
      <name val="Times New Roman"/>
      <family val="1"/>
    </font>
    <font>
      <b/>
      <sz val="11.5"/>
      <name val=".VnArial Narrow"/>
      <family val="2"/>
    </font>
    <font>
      <b/>
      <i/>
      <sz val="11"/>
      <name val="Times New Roman"/>
      <family val="1"/>
    </font>
    <font>
      <i/>
      <sz val="11.5"/>
      <name val="Times New Roman"/>
      <family val="1"/>
    </font>
    <font>
      <sz val="10"/>
      <name val=".VnArial"/>
      <family val="2"/>
    </font>
    <font>
      <sz val="11"/>
      <color indexed="9"/>
      <name val="Times New Roman"/>
      <family val="1"/>
    </font>
    <font>
      <i/>
      <sz val="11"/>
      <color indexed="9"/>
      <name val="Times New Roman"/>
      <family val="1"/>
    </font>
    <font>
      <b/>
      <sz val="11"/>
      <color indexed="8"/>
      <name val="Times New Roman"/>
      <family val="1"/>
    </font>
    <font>
      <sz val="11"/>
      <color indexed="8"/>
      <name val="Times New Roman"/>
      <family val="1"/>
    </font>
    <font>
      <sz val="10"/>
      <name val="Times New Roman"/>
      <family val="1"/>
    </font>
    <font>
      <i/>
      <sz val="11"/>
      <color indexed="8"/>
      <name val="Times New Roman"/>
      <family val="1"/>
    </font>
    <font>
      <i/>
      <sz val="10"/>
      <name val="Times New Roman"/>
      <family val="1"/>
    </font>
    <font>
      <i/>
      <sz val="10.5"/>
      <color indexed="8"/>
      <name val="Times New Roman"/>
      <family val="1"/>
    </font>
    <font>
      <sz val="10.5"/>
      <name val="Times New Roman"/>
      <family val="1"/>
    </font>
    <font>
      <i/>
      <sz val="12"/>
      <name val="Times New Roman"/>
      <family val="1"/>
    </font>
    <font>
      <i/>
      <sz val="12"/>
      <color indexed="8"/>
      <name val="Times New Roman"/>
      <family val="1"/>
    </font>
    <font>
      <sz val="12"/>
      <color indexed="8"/>
      <name val="Times New Roman"/>
      <family val="1"/>
    </font>
    <font>
      <b/>
      <sz val="11"/>
      <color indexed="9"/>
      <name val="Times New Roman"/>
      <family val="1"/>
    </font>
    <font>
      <b/>
      <sz val="10"/>
      <name val="Times New Roman"/>
      <family val="1"/>
    </font>
    <font>
      <b/>
      <sz val="10.5"/>
      <color indexed="8"/>
      <name val="Times New Roman"/>
      <family val="1"/>
    </font>
    <font>
      <i/>
      <sz val="10"/>
      <color indexed="8"/>
      <name val="Times New Roman"/>
      <family val="1"/>
    </font>
    <font>
      <b/>
      <sz val="10.5"/>
      <name val="Times New Roman"/>
      <family val="1"/>
    </font>
    <font>
      <sz val="7"/>
      <name val="Times New Roman"/>
      <family val="1"/>
    </font>
    <font>
      <b/>
      <i/>
      <sz val="10"/>
      <name val="Times New Roman"/>
      <family val="1"/>
    </font>
    <font>
      <sz val="12"/>
      <name val="Times New Roman"/>
      <family val="1"/>
    </font>
    <font>
      <b/>
      <sz val="12"/>
      <color indexed="8"/>
      <name val="Times New Roman"/>
      <family val="1"/>
    </font>
    <font>
      <sz val="10"/>
      <name val=".VnTime"/>
      <family val="2"/>
    </font>
    <font>
      <b/>
      <sz val="10"/>
      <color indexed="8"/>
      <name val="Times New Roman"/>
      <family val="1"/>
    </font>
    <font>
      <sz val="10"/>
      <color indexed="8"/>
      <name val="Times New Roman"/>
      <family val="1"/>
    </font>
    <font>
      <b/>
      <i/>
      <sz val="10"/>
      <color indexed="8"/>
      <name val="Times New Roman"/>
      <family val="1"/>
    </font>
    <font>
      <sz val="11"/>
      <name val="돋움"/>
      <family val="3"/>
    </font>
    <font>
      <sz val="11"/>
      <name val=".VnTime"/>
      <family val="2"/>
    </font>
    <font>
      <sz val="10"/>
      <color indexed="8"/>
      <name val="Arial"/>
      <family val="2"/>
    </font>
    <font>
      <sz val="14"/>
      <name val=".VnTime"/>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double"/>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hair"/>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23" fillId="0" borderId="0">
      <alignment/>
      <protection/>
    </xf>
    <xf numFmtId="0" fontId="21" fillId="0" borderId="0">
      <alignment/>
      <protection/>
    </xf>
    <xf numFmtId="0" fontId="31" fillId="0" borderId="0">
      <alignment/>
      <protection/>
    </xf>
    <xf numFmtId="0" fontId="21" fillId="0" borderId="0">
      <alignment/>
      <protection/>
    </xf>
    <xf numFmtId="0" fontId="53" fillId="0" borderId="0">
      <alignment/>
      <protection/>
    </xf>
    <xf numFmtId="0" fontId="0"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9" fontId="23"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1073">
    <xf numFmtId="0" fontId="1" fillId="0" borderId="0" xfId="0" applyFont="1" applyAlignment="1">
      <alignment/>
    </xf>
    <xf numFmtId="0" fontId="1" fillId="0" borderId="10" xfId="0" applyFont="1" applyBorder="1" applyAlignment="1">
      <alignment/>
    </xf>
    <xf numFmtId="0" fontId="2" fillId="0" borderId="10" xfId="0" applyFont="1" applyBorder="1" applyAlignment="1">
      <alignment/>
    </xf>
    <xf numFmtId="0" fontId="1" fillId="0" borderId="0" xfId="0" applyFont="1" applyFill="1" applyAlignment="1">
      <alignment/>
    </xf>
    <xf numFmtId="0" fontId="1" fillId="0" borderId="11" xfId="0" applyFont="1" applyBorder="1" applyAlignment="1">
      <alignment/>
    </xf>
    <xf numFmtId="0" fontId="1" fillId="0" borderId="12" xfId="0" applyFont="1" applyFill="1" applyBorder="1" applyAlignment="1">
      <alignment horizontal="center" vertical="center" wrapText="1"/>
    </xf>
    <xf numFmtId="0" fontId="1" fillId="0" borderId="12" xfId="0" applyFont="1" applyFill="1" applyBorder="1" applyAlignment="1">
      <alignment horizontal="center" vertical="center"/>
    </xf>
    <xf numFmtId="181" fontId="3" fillId="0" borderId="10" xfId="43" applyNumberFormat="1" applyFont="1" applyBorder="1" applyAlignment="1">
      <alignment/>
    </xf>
    <xf numFmtId="0" fontId="1" fillId="0" borderId="0" xfId="0" applyFont="1" applyFill="1" applyAlignment="1">
      <alignment/>
    </xf>
    <xf numFmtId="181" fontId="2" fillId="0" borderId="10" xfId="43" applyNumberFormat="1" applyFont="1" applyBorder="1" applyAlignment="1">
      <alignment/>
    </xf>
    <xf numFmtId="0" fontId="1" fillId="0" borderId="0" xfId="0" applyFont="1" applyFill="1" applyAlignment="1">
      <alignment horizontal="center"/>
    </xf>
    <xf numFmtId="0" fontId="1" fillId="0" borderId="11" xfId="0" applyFont="1" applyBorder="1" applyAlignment="1">
      <alignment horizontal="center"/>
    </xf>
    <xf numFmtId="0" fontId="2" fillId="0" borderId="10" xfId="0" applyFont="1" applyBorder="1" applyAlignment="1">
      <alignment horizontal="center"/>
    </xf>
    <xf numFmtId="0" fontId="1" fillId="0" borderId="10" xfId="0" applyFont="1" applyBorder="1" applyAlignment="1">
      <alignment horizontal="center"/>
    </xf>
    <xf numFmtId="0" fontId="1" fillId="0" borderId="0" xfId="0" applyFont="1" applyAlignment="1">
      <alignment horizontal="center"/>
    </xf>
    <xf numFmtId="0" fontId="1" fillId="33" borderId="0" xfId="0" applyFont="1" applyFill="1" applyAlignment="1">
      <alignment horizontal="center"/>
    </xf>
    <xf numFmtId="0" fontId="1" fillId="33" borderId="0" xfId="0" applyFont="1" applyFill="1" applyAlignment="1">
      <alignment/>
    </xf>
    <xf numFmtId="0" fontId="1" fillId="33" borderId="0" xfId="0" applyFont="1" applyFill="1" applyAlignment="1">
      <alignment/>
    </xf>
    <xf numFmtId="0" fontId="1" fillId="33" borderId="0" xfId="0" applyFont="1" applyFill="1" applyAlignment="1">
      <alignment horizontal="center" vertical="center"/>
    </xf>
    <xf numFmtId="0" fontId="1" fillId="33" borderId="12" xfId="0" applyFont="1" applyFill="1" applyBorder="1" applyAlignment="1">
      <alignment horizontal="center" vertical="center" wrapText="1"/>
    </xf>
    <xf numFmtId="0" fontId="1" fillId="33" borderId="11" xfId="0" applyFont="1" applyFill="1" applyBorder="1" applyAlignment="1">
      <alignment/>
    </xf>
    <xf numFmtId="0" fontId="1" fillId="33" borderId="11" xfId="0" applyFont="1" applyFill="1" applyBorder="1" applyAlignment="1">
      <alignment horizontal="center"/>
    </xf>
    <xf numFmtId="0" fontId="1" fillId="33" borderId="10" xfId="0" applyFont="1" applyFill="1" applyBorder="1" applyAlignment="1">
      <alignment/>
    </xf>
    <xf numFmtId="0" fontId="1" fillId="33" borderId="10" xfId="0" applyFont="1" applyFill="1" applyBorder="1" applyAlignment="1">
      <alignment horizontal="center"/>
    </xf>
    <xf numFmtId="181" fontId="1" fillId="33" borderId="10" xfId="0" applyNumberFormat="1" applyFont="1" applyFill="1" applyBorder="1" applyAlignment="1">
      <alignment/>
    </xf>
    <xf numFmtId="181" fontId="1" fillId="33" borderId="10" xfId="43" applyNumberFormat="1"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horizontal="center"/>
    </xf>
    <xf numFmtId="181" fontId="2" fillId="33" borderId="10" xfId="43" applyNumberFormat="1" applyFont="1" applyFill="1" applyBorder="1" applyAlignment="1">
      <alignment/>
    </xf>
    <xf numFmtId="181" fontId="3" fillId="33" borderId="10" xfId="43" applyNumberFormat="1" applyFont="1" applyFill="1" applyBorder="1" applyAlignment="1">
      <alignment/>
    </xf>
    <xf numFmtId="181" fontId="1" fillId="33" borderId="0" xfId="0" applyNumberFormat="1" applyFont="1" applyFill="1" applyAlignment="1">
      <alignment/>
    </xf>
    <xf numFmtId="0" fontId="3" fillId="33" borderId="10" xfId="0" applyFont="1" applyFill="1" applyBorder="1" applyAlignment="1">
      <alignment/>
    </xf>
    <xf numFmtId="0" fontId="3" fillId="33" borderId="10" xfId="0" applyFont="1" applyFill="1" applyBorder="1" applyAlignment="1">
      <alignment horizontal="center"/>
    </xf>
    <xf numFmtId="0" fontId="3" fillId="33" borderId="0" xfId="0" applyFont="1" applyFill="1" applyAlignment="1">
      <alignment/>
    </xf>
    <xf numFmtId="0" fontId="3" fillId="0" borderId="0" xfId="0" applyFont="1" applyAlignment="1">
      <alignment/>
    </xf>
    <xf numFmtId="0" fontId="2" fillId="0" borderId="12" xfId="0" applyFont="1" applyBorder="1" applyAlignment="1">
      <alignment/>
    </xf>
    <xf numFmtId="0" fontId="2" fillId="0" borderId="12" xfId="0" applyFont="1" applyBorder="1" applyAlignment="1">
      <alignment horizontal="center"/>
    </xf>
    <xf numFmtId="181" fontId="2" fillId="0" borderId="12" xfId="43" applyNumberFormat="1" applyFont="1" applyBorder="1" applyAlignment="1">
      <alignment/>
    </xf>
    <xf numFmtId="181" fontId="2" fillId="33" borderId="12" xfId="43" applyNumberFormat="1" applyFont="1" applyFill="1" applyBorder="1" applyAlignment="1">
      <alignment/>
    </xf>
    <xf numFmtId="0" fontId="3" fillId="0" borderId="12" xfId="0" applyFont="1" applyBorder="1" applyAlignment="1">
      <alignment/>
    </xf>
    <xf numFmtId="0" fontId="3" fillId="0" borderId="12" xfId="0" applyFont="1" applyBorder="1" applyAlignment="1">
      <alignment horizontal="center"/>
    </xf>
    <xf numFmtId="181" fontId="3" fillId="0" borderId="12" xfId="43" applyNumberFormat="1" applyFont="1" applyBorder="1" applyAlignment="1">
      <alignment/>
    </xf>
    <xf numFmtId="181" fontId="3" fillId="33" borderId="12" xfId="43" applyNumberFormat="1" applyFont="1" applyFill="1" applyBorder="1" applyAlignment="1">
      <alignment/>
    </xf>
    <xf numFmtId="0" fontId="1" fillId="0" borderId="0" xfId="0" applyFont="1" applyAlignment="1">
      <alignment horizontal="left"/>
    </xf>
    <xf numFmtId="181" fontId="1" fillId="0" borderId="0" xfId="0" applyNumberFormat="1" applyFont="1" applyAlignment="1">
      <alignment/>
    </xf>
    <xf numFmtId="0" fontId="1" fillId="0" borderId="0" xfId="0" applyFont="1" applyAlignment="1">
      <alignment/>
    </xf>
    <xf numFmtId="43" fontId="1" fillId="0" borderId="0" xfId="0" applyNumberFormat="1" applyFont="1" applyAlignment="1">
      <alignment/>
    </xf>
    <xf numFmtId="9" fontId="1" fillId="0" borderId="0" xfId="65" applyNumberFormat="1" applyFont="1" applyAlignment="1">
      <alignment/>
    </xf>
    <xf numFmtId="0" fontId="1" fillId="33" borderId="0" xfId="0" applyFont="1" applyFill="1" applyAlignment="1">
      <alignment horizontal="center"/>
    </xf>
    <xf numFmtId="0" fontId="1" fillId="33" borderId="0" xfId="0" applyFont="1" applyFill="1" applyAlignment="1">
      <alignment horizontal="left"/>
    </xf>
    <xf numFmtId="0" fontId="2" fillId="33" borderId="0" xfId="0" applyFont="1" applyFill="1" applyBorder="1" applyAlignment="1">
      <alignment/>
    </xf>
    <xf numFmtId="0" fontId="1" fillId="33" borderId="0" xfId="0" applyFont="1" applyFill="1" applyBorder="1" applyAlignment="1">
      <alignment/>
    </xf>
    <xf numFmtId="0" fontId="1" fillId="33" borderId="0" xfId="0" applyFont="1" applyFill="1" applyAlignment="1">
      <alignment/>
    </xf>
    <xf numFmtId="0" fontId="1" fillId="33" borderId="0" xfId="0" applyFont="1" applyFill="1" applyAlignment="1">
      <alignment horizontal="center" vertical="center"/>
    </xf>
    <xf numFmtId="0" fontId="2"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Fill="1" applyAlignment="1">
      <alignment horizontal="left"/>
    </xf>
    <xf numFmtId="0" fontId="1" fillId="0" borderId="0" xfId="0" applyFont="1" applyFill="1" applyAlignment="1">
      <alignment horizontal="center" vertical="center"/>
    </xf>
    <xf numFmtId="0" fontId="1" fillId="0" borderId="0" xfId="0" applyFont="1" applyAlignment="1">
      <alignment horizontal="center"/>
    </xf>
    <xf numFmtId="0" fontId="22" fillId="0" borderId="0" xfId="58" applyNumberFormat="1" applyFont="1" applyFill="1" applyAlignment="1">
      <alignment horizontal="center" vertical="center"/>
      <protection/>
    </xf>
    <xf numFmtId="0" fontId="22" fillId="0" borderId="0" xfId="58" applyNumberFormat="1" applyFont="1" applyFill="1" applyAlignment="1">
      <alignment horizontal="left" vertical="center"/>
      <protection/>
    </xf>
    <xf numFmtId="0" fontId="23" fillId="0" borderId="0" xfId="58" applyNumberFormat="1" applyFont="1" applyFill="1" applyAlignment="1">
      <alignment vertical="center"/>
      <protection/>
    </xf>
    <xf numFmtId="0" fontId="23" fillId="0" borderId="0" xfId="58" applyNumberFormat="1" applyFont="1" applyAlignment="1">
      <alignment vertical="top"/>
      <protection/>
    </xf>
    <xf numFmtId="0" fontId="22" fillId="0" borderId="0" xfId="62" applyNumberFormat="1" applyFont="1" applyFill="1" applyBorder="1" applyAlignment="1" applyProtection="1">
      <alignment horizontal="left" vertical="center"/>
      <protection hidden="1"/>
    </xf>
    <xf numFmtId="0" fontId="22" fillId="0" borderId="0" xfId="62" applyNumberFormat="1" applyFont="1" applyFill="1" applyBorder="1" applyAlignment="1" applyProtection="1">
      <alignment vertical="center"/>
      <protection hidden="1"/>
    </xf>
    <xf numFmtId="0" fontId="23" fillId="0" borderId="0" xfId="62" applyNumberFormat="1" applyFont="1" applyFill="1" applyBorder="1" applyAlignment="1" applyProtection="1">
      <alignment vertical="center"/>
      <protection hidden="1"/>
    </xf>
    <xf numFmtId="0" fontId="24" fillId="0" borderId="0" xfId="62" applyNumberFormat="1" applyFont="1" applyFill="1" applyBorder="1" applyAlignment="1" applyProtection="1">
      <alignment horizontal="right" vertical="center"/>
      <protection hidden="1"/>
    </xf>
    <xf numFmtId="0" fontId="23" fillId="0" borderId="0" xfId="62" applyNumberFormat="1" applyFont="1" applyBorder="1" applyAlignment="1" applyProtection="1">
      <alignment/>
      <protection hidden="1"/>
    </xf>
    <xf numFmtId="0" fontId="23" fillId="0" borderId="13" xfId="62" applyNumberFormat="1" applyFont="1" applyFill="1" applyBorder="1" applyAlignment="1" applyProtection="1">
      <alignment horizontal="left" vertical="center" wrapText="1"/>
      <protection hidden="1"/>
    </xf>
    <xf numFmtId="0" fontId="23" fillId="0" borderId="13" xfId="62" applyNumberFormat="1" applyFont="1" applyFill="1" applyBorder="1" applyAlignment="1" applyProtection="1">
      <alignment vertical="center"/>
      <protection hidden="1"/>
    </xf>
    <xf numFmtId="0" fontId="23" fillId="0" borderId="13" xfId="62" applyNumberFormat="1" applyFont="1" applyFill="1" applyBorder="1" applyAlignment="1" applyProtection="1">
      <alignment horizontal="right" vertical="center"/>
      <protection hidden="1"/>
    </xf>
    <xf numFmtId="0" fontId="23" fillId="0" borderId="0" xfId="62" applyNumberFormat="1" applyFont="1" applyBorder="1" applyAlignment="1" applyProtection="1">
      <alignment vertical="center"/>
      <protection hidden="1"/>
    </xf>
    <xf numFmtId="0" fontId="23" fillId="0" borderId="0" xfId="62" applyNumberFormat="1" applyFont="1" applyFill="1" applyBorder="1" applyAlignment="1" applyProtection="1">
      <alignment horizontal="left" vertical="center" wrapText="1"/>
      <protection hidden="1"/>
    </xf>
    <xf numFmtId="0" fontId="23" fillId="0" borderId="0" xfId="62" applyNumberFormat="1" applyFont="1" applyFill="1" applyBorder="1" applyAlignment="1" applyProtection="1">
      <alignment horizontal="right" vertical="center"/>
      <protection hidden="1"/>
    </xf>
    <xf numFmtId="0" fontId="22" fillId="0" borderId="0" xfId="62" applyNumberFormat="1" applyFont="1" applyFill="1" applyBorder="1" applyAlignment="1" applyProtection="1">
      <alignment horizontal="center" vertical="center"/>
      <protection hidden="1"/>
    </xf>
    <xf numFmtId="0" fontId="23" fillId="0" borderId="0" xfId="62" applyNumberFormat="1" applyFont="1" applyBorder="1" applyAlignment="1" applyProtection="1">
      <alignment vertical="top"/>
      <protection hidden="1"/>
    </xf>
    <xf numFmtId="0" fontId="25" fillId="0" borderId="0" xfId="58" applyNumberFormat="1" applyFont="1" applyFill="1" applyAlignment="1">
      <alignment horizontal="right" vertical="center"/>
      <protection/>
    </xf>
    <xf numFmtId="49" fontId="22" fillId="0" borderId="0" xfId="58" applyNumberFormat="1" applyFont="1" applyFill="1" applyAlignment="1">
      <alignment horizontal="center" vertical="center"/>
      <protection/>
    </xf>
    <xf numFmtId="0" fontId="26" fillId="0" borderId="0" xfId="58" applyNumberFormat="1" applyFont="1" applyFill="1" applyAlignment="1">
      <alignment vertical="center"/>
      <protection/>
    </xf>
    <xf numFmtId="0" fontId="22" fillId="0" borderId="0" xfId="58" applyNumberFormat="1" applyFont="1" applyFill="1" applyBorder="1" applyAlignment="1">
      <alignment horizontal="center" vertical="center"/>
      <protection/>
    </xf>
    <xf numFmtId="0" fontId="23" fillId="0" borderId="0" xfId="58" applyNumberFormat="1" applyFont="1" applyFill="1" applyBorder="1" applyAlignment="1">
      <alignment vertical="center"/>
      <protection/>
    </xf>
    <xf numFmtId="49" fontId="23" fillId="0" borderId="0" xfId="58" applyNumberFormat="1" applyFont="1" applyFill="1" applyAlignment="1">
      <alignment vertical="center"/>
      <protection/>
    </xf>
    <xf numFmtId="0" fontId="22" fillId="0" borderId="0" xfId="58" applyNumberFormat="1" applyFont="1" applyFill="1" applyBorder="1" applyAlignment="1">
      <alignment horizontal="center" vertical="center"/>
      <protection/>
    </xf>
    <xf numFmtId="49" fontId="23" fillId="0" borderId="0" xfId="58" applyNumberFormat="1" applyFont="1" applyFill="1" applyAlignment="1">
      <alignment horizontal="right" vertical="center"/>
      <protection/>
    </xf>
    <xf numFmtId="0" fontId="23" fillId="0" borderId="0" xfId="58" applyNumberFormat="1" applyFont="1" applyFill="1" applyAlignment="1">
      <alignment horizontal="right" vertical="center"/>
      <protection/>
    </xf>
    <xf numFmtId="0" fontId="23" fillId="0" borderId="0" xfId="58" applyNumberFormat="1" applyFont="1" applyFill="1" applyAlignment="1">
      <alignment horizontal="left" vertical="center"/>
      <protection/>
    </xf>
    <xf numFmtId="0" fontId="26" fillId="0" borderId="0" xfId="58" applyNumberFormat="1" applyFont="1" applyFill="1" applyAlignment="1">
      <alignment horizontal="left" vertical="center"/>
      <protection/>
    </xf>
    <xf numFmtId="37" fontId="23" fillId="0" borderId="0" xfId="58" applyNumberFormat="1" applyFont="1" applyFill="1" applyBorder="1" applyAlignment="1">
      <alignment vertical="center"/>
      <protection/>
    </xf>
    <xf numFmtId="41" fontId="23" fillId="0" borderId="14" xfId="58" applyNumberFormat="1" applyFont="1" applyFill="1" applyBorder="1" applyAlignment="1">
      <alignment horizontal="right" vertical="center"/>
      <protection/>
    </xf>
    <xf numFmtId="41" fontId="23" fillId="0" borderId="0" xfId="58" applyNumberFormat="1" applyFont="1" applyFill="1" applyAlignment="1">
      <alignment vertical="center"/>
      <protection/>
    </xf>
    <xf numFmtId="41" fontId="23" fillId="0" borderId="0" xfId="58" applyNumberFormat="1" applyFont="1" applyFill="1" applyAlignment="1">
      <alignment horizontal="right" vertical="center"/>
      <protection/>
    </xf>
    <xf numFmtId="0" fontId="27" fillId="0" borderId="0" xfId="58" applyNumberFormat="1" applyFont="1" applyFill="1" applyAlignment="1">
      <alignment horizontal="left" vertical="center"/>
      <protection/>
    </xf>
    <xf numFmtId="194" fontId="23" fillId="0" borderId="0" xfId="58" applyNumberFormat="1" applyFont="1" applyFill="1" applyAlignment="1">
      <alignment horizontal="right" vertical="center"/>
      <protection/>
    </xf>
    <xf numFmtId="0" fontId="23" fillId="0" borderId="0" xfId="58" applyNumberFormat="1" applyFont="1" applyAlignment="1">
      <alignment vertical="center"/>
      <protection/>
    </xf>
    <xf numFmtId="0" fontId="27" fillId="0" borderId="0" xfId="58" applyNumberFormat="1" applyFont="1" applyFill="1" applyAlignment="1">
      <alignment vertical="center"/>
      <protection/>
    </xf>
    <xf numFmtId="195" fontId="23" fillId="0" borderId="0" xfId="58" applyNumberFormat="1" applyFont="1" applyFill="1" applyBorder="1" applyAlignment="1">
      <alignment vertical="center"/>
      <protection/>
    </xf>
    <xf numFmtId="41" fontId="23" fillId="0" borderId="13" xfId="58" applyNumberFormat="1" applyFont="1" applyFill="1" applyBorder="1" applyAlignment="1">
      <alignment horizontal="right" vertical="center"/>
      <protection/>
    </xf>
    <xf numFmtId="0" fontId="22" fillId="0" borderId="0" xfId="58" applyNumberFormat="1" applyFont="1" applyFill="1" applyAlignment="1">
      <alignment horizontal="left" vertical="center"/>
      <protection/>
    </xf>
    <xf numFmtId="0" fontId="22" fillId="0" borderId="0" xfId="58" applyNumberFormat="1" applyFont="1" applyFill="1" applyBorder="1" applyAlignment="1">
      <alignment horizontal="left" vertical="center"/>
      <protection/>
    </xf>
    <xf numFmtId="37" fontId="22" fillId="0" borderId="0" xfId="58" applyNumberFormat="1" applyFont="1" applyFill="1" applyBorder="1" applyAlignment="1">
      <alignment vertical="center"/>
      <protection/>
    </xf>
    <xf numFmtId="41" fontId="22" fillId="0" borderId="15" xfId="58" applyNumberFormat="1" applyFont="1" applyFill="1" applyBorder="1" applyAlignment="1">
      <alignment horizontal="right" vertical="center"/>
      <protection/>
    </xf>
    <xf numFmtId="37" fontId="22" fillId="0" borderId="0" xfId="58" applyNumberFormat="1" applyFont="1" applyFill="1" applyBorder="1" applyAlignment="1">
      <alignment horizontal="right" vertical="center"/>
      <protection/>
    </xf>
    <xf numFmtId="0" fontId="22" fillId="0" borderId="0" xfId="58" applyNumberFormat="1" applyFont="1" applyFill="1" applyAlignment="1">
      <alignment vertical="center"/>
      <protection/>
    </xf>
    <xf numFmtId="0" fontId="25" fillId="0" borderId="0" xfId="58" applyNumberFormat="1" applyFont="1" applyFill="1" applyAlignment="1">
      <alignment vertical="center"/>
      <protection/>
    </xf>
    <xf numFmtId="41" fontId="23" fillId="0" borderId="0" xfId="58" applyNumberFormat="1" applyFont="1" applyFill="1" applyBorder="1" applyAlignment="1">
      <alignment horizontal="right" vertical="center"/>
      <protection/>
    </xf>
    <xf numFmtId="41" fontId="23" fillId="0" borderId="0" xfId="58" applyNumberFormat="1" applyFont="1" applyFill="1" applyBorder="1" applyAlignment="1">
      <alignment vertical="center"/>
      <protection/>
    </xf>
    <xf numFmtId="49" fontId="23" fillId="0" borderId="13" xfId="58" applyNumberFormat="1" applyFont="1" applyFill="1" applyBorder="1" applyAlignment="1">
      <alignment horizontal="right" vertical="center"/>
      <protection/>
    </xf>
    <xf numFmtId="0" fontId="23" fillId="0" borderId="13" xfId="58" applyNumberFormat="1" applyFont="1" applyFill="1" applyBorder="1" applyAlignment="1">
      <alignment horizontal="right" vertical="center"/>
      <protection/>
    </xf>
    <xf numFmtId="0" fontId="29" fillId="0" borderId="0" xfId="58" applyNumberFormat="1" applyFont="1" applyFill="1" applyAlignment="1">
      <alignment horizontal="center" vertical="center"/>
      <protection/>
    </xf>
    <xf numFmtId="0" fontId="29" fillId="0" borderId="0" xfId="58" applyNumberFormat="1" applyFont="1" applyFill="1" applyAlignment="1">
      <alignment horizontal="left" vertical="center"/>
      <protection/>
    </xf>
    <xf numFmtId="0" fontId="25" fillId="0" borderId="0" xfId="58" applyNumberFormat="1" applyFont="1" applyFill="1" applyBorder="1" applyAlignment="1">
      <alignment vertical="center"/>
      <protection/>
    </xf>
    <xf numFmtId="41" fontId="25" fillId="0" borderId="0" xfId="58" applyNumberFormat="1" applyFont="1" applyFill="1" applyAlignment="1">
      <alignment horizontal="center" vertical="center"/>
      <protection/>
    </xf>
    <xf numFmtId="41" fontId="25" fillId="0" borderId="0" xfId="58" applyNumberFormat="1" applyFont="1" applyFill="1" applyAlignment="1">
      <alignment vertical="center"/>
      <protection/>
    </xf>
    <xf numFmtId="0" fontId="25" fillId="0" borderId="0" xfId="58" applyNumberFormat="1" applyFont="1" applyAlignment="1">
      <alignment vertical="center"/>
      <protection/>
    </xf>
    <xf numFmtId="41" fontId="25" fillId="0" borderId="13" xfId="58" applyNumberFormat="1" applyFont="1" applyFill="1" applyBorder="1" applyAlignment="1">
      <alignment horizontal="center" vertical="center"/>
      <protection/>
    </xf>
    <xf numFmtId="0" fontId="23" fillId="0" borderId="0" xfId="59" applyNumberFormat="1" applyFont="1" applyFill="1" applyAlignment="1">
      <alignment vertical="center"/>
      <protection/>
    </xf>
    <xf numFmtId="0" fontId="23" fillId="0" borderId="0" xfId="59" applyNumberFormat="1" applyFont="1" applyFill="1" applyBorder="1" applyAlignment="1">
      <alignment vertical="center"/>
      <protection/>
    </xf>
    <xf numFmtId="37" fontId="23" fillId="0" borderId="0" xfId="58" applyNumberFormat="1" applyFont="1" applyFill="1" applyBorder="1" applyAlignment="1">
      <alignment vertical="center"/>
      <protection/>
    </xf>
    <xf numFmtId="0" fontId="22" fillId="0" borderId="0" xfId="58" applyNumberFormat="1" applyFont="1" applyFill="1" applyBorder="1" applyAlignment="1">
      <alignment vertical="center"/>
      <protection/>
    </xf>
    <xf numFmtId="0" fontId="23" fillId="0" borderId="0" xfId="58" applyNumberFormat="1" applyFont="1" applyFill="1" applyAlignment="1">
      <alignment horizontal="right" vertical="center"/>
      <protection/>
    </xf>
    <xf numFmtId="0" fontId="23" fillId="0" borderId="0" xfId="58" applyNumberFormat="1" applyFont="1" applyAlignment="1">
      <alignment horizontal="right" vertical="center"/>
      <protection/>
    </xf>
    <xf numFmtId="0" fontId="23" fillId="0" borderId="0" xfId="58" applyNumberFormat="1" applyFont="1" applyFill="1" applyBorder="1" applyAlignment="1">
      <alignment horizontal="center" vertical="center"/>
      <protection/>
    </xf>
    <xf numFmtId="41" fontId="23" fillId="0" borderId="0" xfId="58" applyNumberFormat="1" applyFont="1" applyFill="1" applyAlignment="1">
      <alignment vertical="center"/>
      <protection/>
    </xf>
    <xf numFmtId="41" fontId="23" fillId="0" borderId="0" xfId="58" applyNumberFormat="1" applyFont="1" applyAlignment="1">
      <alignment vertical="center"/>
      <protection/>
    </xf>
    <xf numFmtId="0" fontId="23" fillId="0" borderId="0" xfId="58" applyNumberFormat="1" applyFont="1" applyFill="1" applyBorder="1" applyAlignment="1">
      <alignment horizontal="center" vertical="center"/>
      <protection/>
    </xf>
    <xf numFmtId="195" fontId="25" fillId="0" borderId="0" xfId="58" applyNumberFormat="1" applyFont="1" applyFill="1" applyBorder="1" applyAlignment="1">
      <alignment vertical="center"/>
      <protection/>
    </xf>
    <xf numFmtId="41" fontId="25" fillId="0" borderId="13" xfId="58" applyNumberFormat="1" applyFont="1" applyFill="1" applyBorder="1" applyAlignment="1">
      <alignment vertical="center"/>
      <protection/>
    </xf>
    <xf numFmtId="41" fontId="32" fillId="0" borderId="0" xfId="58" applyNumberFormat="1" applyFont="1" applyFill="1" applyAlignment="1">
      <alignment vertical="center"/>
      <protection/>
    </xf>
    <xf numFmtId="41" fontId="22" fillId="0" borderId="15" xfId="58" applyNumberFormat="1" applyFont="1" applyFill="1" applyBorder="1" applyAlignment="1">
      <alignment vertical="center"/>
      <protection/>
    </xf>
    <xf numFmtId="0" fontId="23" fillId="0" borderId="0" xfId="59" applyNumberFormat="1" applyFont="1" applyFill="1" applyAlignment="1">
      <alignment horizontal="right" vertical="center"/>
      <protection/>
    </xf>
    <xf numFmtId="0" fontId="29" fillId="0" borderId="0" xfId="58" applyNumberFormat="1" applyFont="1" applyFill="1" applyAlignment="1">
      <alignment vertical="center"/>
      <protection/>
    </xf>
    <xf numFmtId="37" fontId="33" fillId="0" borderId="0" xfId="58" applyNumberFormat="1" applyFont="1" applyFill="1" applyBorder="1" applyAlignment="1">
      <alignment vertical="center"/>
      <protection/>
    </xf>
    <xf numFmtId="41" fontId="23" fillId="0" borderId="0" xfId="58" applyNumberFormat="1" applyFont="1" applyFill="1" applyAlignment="1">
      <alignment horizontal="right" vertical="center"/>
      <protection/>
    </xf>
    <xf numFmtId="41" fontId="23" fillId="0" borderId="0" xfId="58" applyNumberFormat="1" applyFont="1" applyAlignment="1">
      <alignment horizontal="right" vertical="center"/>
      <protection/>
    </xf>
    <xf numFmtId="41" fontId="22" fillId="0" borderId="0" xfId="58" applyNumberFormat="1" applyFont="1" applyFill="1" applyBorder="1" applyAlignment="1">
      <alignment horizontal="right" vertical="center"/>
      <protection/>
    </xf>
    <xf numFmtId="0" fontId="22" fillId="0" borderId="0" xfId="59" applyNumberFormat="1" applyFont="1" applyFill="1" applyAlignment="1">
      <alignment vertical="center"/>
      <protection/>
    </xf>
    <xf numFmtId="0" fontId="22" fillId="0" borderId="16" xfId="59" applyNumberFormat="1" applyFont="1" applyFill="1" applyBorder="1" applyAlignment="1">
      <alignment horizontal="center" vertical="center"/>
      <protection/>
    </xf>
    <xf numFmtId="0" fontId="22" fillId="0" borderId="14" xfId="59" applyNumberFormat="1" applyFont="1" applyFill="1" applyBorder="1" applyAlignment="1">
      <alignment horizontal="center" vertical="center"/>
      <protection/>
    </xf>
    <xf numFmtId="0" fontId="22" fillId="0" borderId="17" xfId="59" applyNumberFormat="1" applyFont="1" applyFill="1" applyBorder="1" applyAlignment="1">
      <alignment horizontal="center" vertical="center"/>
      <protection/>
    </xf>
    <xf numFmtId="0" fontId="22" fillId="0" borderId="18" xfId="59" applyNumberFormat="1" applyFont="1" applyFill="1" applyBorder="1" applyAlignment="1">
      <alignment horizontal="center" vertical="center"/>
      <protection/>
    </xf>
    <xf numFmtId="41" fontId="22" fillId="0" borderId="16" xfId="59" applyNumberFormat="1" applyFont="1" applyFill="1" applyBorder="1" applyAlignment="1">
      <alignment horizontal="center" vertical="center"/>
      <protection/>
    </xf>
    <xf numFmtId="41" fontId="22" fillId="0" borderId="14" xfId="59" applyNumberFormat="1" applyFont="1" applyFill="1" applyBorder="1" applyAlignment="1">
      <alignment horizontal="center" vertical="center"/>
      <protection/>
    </xf>
    <xf numFmtId="41" fontId="22" fillId="0" borderId="17" xfId="59" applyNumberFormat="1" applyFont="1" applyFill="1" applyBorder="1" applyAlignment="1">
      <alignment horizontal="center" vertical="center"/>
      <protection/>
    </xf>
    <xf numFmtId="0" fontId="22" fillId="0" borderId="19" xfId="59" applyNumberFormat="1" applyFont="1" applyFill="1" applyBorder="1" applyAlignment="1">
      <alignment horizontal="center" vertical="center"/>
      <protection/>
    </xf>
    <xf numFmtId="0" fontId="22" fillId="0" borderId="13" xfId="59" applyNumberFormat="1" applyFont="1" applyFill="1" applyBorder="1" applyAlignment="1">
      <alignment horizontal="center" vertical="center"/>
      <protection/>
    </xf>
    <xf numFmtId="0" fontId="22" fillId="0" borderId="20" xfId="59" applyNumberFormat="1" applyFont="1" applyFill="1" applyBorder="1" applyAlignment="1">
      <alignment horizontal="center" vertical="center"/>
      <protection/>
    </xf>
    <xf numFmtId="0" fontId="22" fillId="0" borderId="21" xfId="59" applyNumberFormat="1" applyFont="1" applyFill="1" applyBorder="1" applyAlignment="1">
      <alignment horizontal="center" vertical="center"/>
      <protection/>
    </xf>
    <xf numFmtId="41" fontId="22" fillId="0" borderId="19" xfId="59" applyNumberFormat="1" applyFont="1" applyFill="1" applyBorder="1" applyAlignment="1">
      <alignment horizontal="center" vertical="center"/>
      <protection/>
    </xf>
    <xf numFmtId="41" fontId="22" fillId="0" borderId="13" xfId="59" applyNumberFormat="1" applyFont="1" applyFill="1" applyBorder="1" applyAlignment="1">
      <alignment horizontal="center" vertical="center"/>
      <protection/>
    </xf>
    <xf numFmtId="41" fontId="22" fillId="0" borderId="20" xfId="59" applyNumberFormat="1" applyFont="1" applyFill="1" applyBorder="1" applyAlignment="1">
      <alignment horizontal="center" vertical="center"/>
      <protection/>
    </xf>
    <xf numFmtId="0" fontId="34" fillId="0" borderId="22" xfId="60" applyNumberFormat="1" applyFont="1" applyFill="1" applyBorder="1" applyAlignment="1">
      <alignment vertical="center"/>
      <protection/>
    </xf>
    <xf numFmtId="0" fontId="23" fillId="0" borderId="23" xfId="59" applyNumberFormat="1" applyFont="1" applyFill="1" applyBorder="1" applyAlignment="1">
      <alignment vertical="center"/>
      <protection/>
    </xf>
    <xf numFmtId="0" fontId="23" fillId="0" borderId="23" xfId="59" applyNumberFormat="1" applyFont="1" applyFill="1" applyBorder="1" applyAlignment="1">
      <alignment horizontal="center" vertical="center"/>
      <protection/>
    </xf>
    <xf numFmtId="0" fontId="23" fillId="0" borderId="12" xfId="59" applyNumberFormat="1" applyFont="1" applyFill="1" applyBorder="1" applyAlignment="1">
      <alignment horizontal="center" vertical="center"/>
      <protection/>
    </xf>
    <xf numFmtId="0" fontId="23" fillId="0" borderId="12" xfId="59" applyNumberFormat="1" applyFont="1" applyFill="1" applyBorder="1" applyAlignment="1">
      <alignment horizontal="center" vertical="center" shrinkToFit="1"/>
      <protection/>
    </xf>
    <xf numFmtId="0" fontId="23" fillId="0" borderId="22" xfId="59" applyNumberFormat="1" applyFont="1" applyFill="1" applyBorder="1" applyAlignment="1">
      <alignment horizontal="right" vertical="center"/>
      <protection/>
    </xf>
    <xf numFmtId="41" fontId="25" fillId="0" borderId="22" xfId="59" applyNumberFormat="1" applyFont="1" applyFill="1" applyBorder="1" applyAlignment="1">
      <alignment horizontal="center" vertical="center"/>
      <protection/>
    </xf>
    <xf numFmtId="41" fontId="25" fillId="0" borderId="23" xfId="59" applyNumberFormat="1" applyFont="1" applyFill="1" applyBorder="1" applyAlignment="1">
      <alignment horizontal="center" vertical="center"/>
      <protection/>
    </xf>
    <xf numFmtId="41" fontId="25" fillId="0" borderId="24" xfId="59" applyNumberFormat="1" applyFont="1" applyFill="1" applyBorder="1" applyAlignment="1">
      <alignment horizontal="center" vertical="center"/>
      <protection/>
    </xf>
    <xf numFmtId="0" fontId="35" fillId="0" borderId="25" xfId="60" applyNumberFormat="1" applyFont="1" applyFill="1" applyBorder="1" applyAlignment="1">
      <alignment vertical="center"/>
      <protection/>
    </xf>
    <xf numFmtId="0" fontId="23" fillId="0" borderId="14" xfId="58" applyNumberFormat="1" applyFont="1" applyFill="1" applyBorder="1" applyAlignment="1">
      <alignment vertical="center"/>
      <protection/>
    </xf>
    <xf numFmtId="41" fontId="23" fillId="0" borderId="14" xfId="59" applyNumberFormat="1" applyFont="1" applyFill="1" applyBorder="1" applyAlignment="1">
      <alignment vertical="center"/>
      <protection/>
    </xf>
    <xf numFmtId="41" fontId="36" fillId="0" borderId="16" xfId="59" applyNumberFormat="1" applyFont="1" applyFill="1" applyBorder="1" applyAlignment="1">
      <alignment horizontal="center" vertical="center"/>
      <protection/>
    </xf>
    <xf numFmtId="41" fontId="36" fillId="0" borderId="14" xfId="59" applyNumberFormat="1" applyFont="1" applyFill="1" applyBorder="1" applyAlignment="1">
      <alignment horizontal="center" vertical="center"/>
      <protection/>
    </xf>
    <xf numFmtId="41" fontId="36" fillId="0" borderId="17" xfId="59" applyNumberFormat="1" applyFont="1" applyFill="1" applyBorder="1" applyAlignment="1">
      <alignment horizontal="center" vertical="center"/>
      <protection/>
    </xf>
    <xf numFmtId="41" fontId="23" fillId="0" borderId="18" xfId="59" applyNumberFormat="1" applyFont="1" applyFill="1" applyBorder="1" applyAlignment="1">
      <alignment horizontal="center" vertical="center"/>
      <protection/>
    </xf>
    <xf numFmtId="41" fontId="23" fillId="0" borderId="0" xfId="59" applyNumberFormat="1" applyFont="1" applyFill="1" applyBorder="1" applyAlignment="1">
      <alignment horizontal="center" vertical="center"/>
      <protection/>
    </xf>
    <xf numFmtId="41" fontId="23" fillId="0" borderId="26" xfId="59" applyNumberFormat="1" applyFont="1" applyFill="1" applyBorder="1" applyAlignment="1">
      <alignment horizontal="center" vertical="center"/>
      <protection/>
    </xf>
    <xf numFmtId="41" fontId="23" fillId="0" borderId="0" xfId="59" applyNumberFormat="1" applyFont="1" applyFill="1" applyBorder="1" applyAlignment="1">
      <alignment vertical="center"/>
      <protection/>
    </xf>
    <xf numFmtId="41" fontId="36" fillId="0" borderId="27" xfId="59" applyNumberFormat="1" applyFont="1" applyFill="1" applyBorder="1" applyAlignment="1">
      <alignment horizontal="center" vertical="center"/>
      <protection/>
    </xf>
    <xf numFmtId="41" fontId="25" fillId="0" borderId="0" xfId="59" applyNumberFormat="1" applyFont="1" applyFill="1" applyBorder="1" applyAlignment="1">
      <alignment horizontal="center" vertical="center"/>
      <protection/>
    </xf>
    <xf numFmtId="41" fontId="25" fillId="0" borderId="26" xfId="59" applyNumberFormat="1" applyFont="1" applyFill="1" applyBorder="1" applyAlignment="1">
      <alignment horizontal="center" vertical="center"/>
      <protection/>
    </xf>
    <xf numFmtId="0" fontId="25" fillId="0" borderId="0" xfId="58" applyNumberFormat="1" applyFont="1" applyFill="1" applyAlignment="1">
      <alignment horizontal="left" vertical="center"/>
      <protection/>
    </xf>
    <xf numFmtId="0" fontId="37" fillId="0" borderId="25" xfId="60" applyNumberFormat="1" applyFont="1" applyFill="1" applyBorder="1" applyAlignment="1">
      <alignment vertical="center"/>
      <protection/>
    </xf>
    <xf numFmtId="0" fontId="25" fillId="0" borderId="0" xfId="59" applyNumberFormat="1" applyFont="1" applyFill="1" applyBorder="1" applyAlignment="1">
      <alignment vertical="center"/>
      <protection/>
    </xf>
    <xf numFmtId="0" fontId="25" fillId="0" borderId="0" xfId="58" applyNumberFormat="1" applyFont="1" applyBorder="1" applyAlignment="1">
      <alignment vertical="center"/>
      <protection/>
    </xf>
    <xf numFmtId="41" fontId="38" fillId="0" borderId="27" xfId="59" applyNumberFormat="1" applyFont="1" applyFill="1" applyBorder="1" applyAlignment="1">
      <alignment horizontal="center" vertical="center"/>
      <protection/>
    </xf>
    <xf numFmtId="41" fontId="23" fillId="0" borderId="27" xfId="59" applyNumberFormat="1" applyFont="1" applyFill="1" applyBorder="1" applyAlignment="1">
      <alignment horizontal="center" vertical="center"/>
      <protection/>
    </xf>
    <xf numFmtId="0" fontId="39" fillId="0" borderId="25" xfId="60" applyNumberFormat="1" applyFont="1" applyFill="1" applyBorder="1" applyAlignment="1">
      <alignment vertical="center"/>
      <protection/>
    </xf>
    <xf numFmtId="0" fontId="23" fillId="0" borderId="13" xfId="58" applyNumberFormat="1" applyFont="1" applyFill="1" applyBorder="1" applyAlignment="1">
      <alignment vertical="center"/>
      <protection/>
    </xf>
    <xf numFmtId="41" fontId="23" fillId="0" borderId="13" xfId="59" applyNumberFormat="1" applyFont="1" applyFill="1" applyBorder="1" applyAlignment="1">
      <alignment vertical="center"/>
      <protection/>
    </xf>
    <xf numFmtId="41" fontId="36" fillId="0" borderId="21" xfId="59" applyNumberFormat="1" applyFont="1" applyFill="1" applyBorder="1" applyAlignment="1">
      <alignment horizontal="center" vertical="center"/>
      <protection/>
    </xf>
    <xf numFmtId="41" fontId="23" fillId="0" borderId="19" xfId="59" applyNumberFormat="1" applyFont="1" applyFill="1" applyBorder="1" applyAlignment="1">
      <alignment horizontal="right" vertical="center"/>
      <protection/>
    </xf>
    <xf numFmtId="0" fontId="22" fillId="0" borderId="23" xfId="59" applyNumberFormat="1" applyFont="1" applyFill="1" applyBorder="1" applyAlignment="1">
      <alignment vertical="center"/>
      <protection/>
    </xf>
    <xf numFmtId="0" fontId="22" fillId="0" borderId="23" xfId="58" applyNumberFormat="1" applyFont="1" applyFill="1" applyBorder="1" applyAlignment="1">
      <alignment vertical="center"/>
      <protection/>
    </xf>
    <xf numFmtId="3" fontId="22" fillId="0" borderId="23" xfId="59" applyNumberFormat="1" applyFont="1" applyFill="1" applyBorder="1" applyAlignment="1">
      <alignment horizontal="right" vertical="center"/>
      <protection/>
    </xf>
    <xf numFmtId="41" fontId="22" fillId="0" borderId="12" xfId="59" applyNumberFormat="1" applyFont="1" applyFill="1" applyBorder="1" applyAlignment="1">
      <alignment horizontal="center" vertical="center"/>
      <protection/>
    </xf>
    <xf numFmtId="41" fontId="23" fillId="0" borderId="22" xfId="59" applyNumberFormat="1" applyFont="1" applyFill="1" applyBorder="1" applyAlignment="1">
      <alignment horizontal="center" vertical="center"/>
      <protection/>
    </xf>
    <xf numFmtId="41" fontId="23" fillId="0" borderId="23" xfId="59" applyNumberFormat="1" applyFont="1" applyFill="1" applyBorder="1" applyAlignment="1">
      <alignment horizontal="center" vertical="center"/>
      <protection/>
    </xf>
    <xf numFmtId="41" fontId="23" fillId="0" borderId="24" xfId="59" applyNumberFormat="1" applyFont="1" applyFill="1" applyBorder="1" applyAlignment="1">
      <alignment horizontal="center" vertical="center"/>
      <protection/>
    </xf>
    <xf numFmtId="0" fontId="22" fillId="0" borderId="0" xfId="58" applyNumberFormat="1" applyFont="1" applyAlignment="1">
      <alignment vertical="top"/>
      <protection/>
    </xf>
    <xf numFmtId="0" fontId="23" fillId="0" borderId="25" xfId="60" applyNumberFormat="1" applyFont="1" applyFill="1" applyBorder="1" applyAlignment="1">
      <alignment vertical="center"/>
      <protection/>
    </xf>
    <xf numFmtId="41" fontId="36" fillId="0" borderId="18" xfId="59" applyNumberFormat="1" applyFont="1" applyFill="1" applyBorder="1" applyAlignment="1">
      <alignment horizontal="center" vertical="center"/>
      <protection/>
    </xf>
    <xf numFmtId="41" fontId="25" fillId="0" borderId="27" xfId="59" applyNumberFormat="1" applyFont="1" applyFill="1" applyBorder="1" applyAlignment="1">
      <alignment horizontal="center" vertical="center"/>
      <protection/>
    </xf>
    <xf numFmtId="0" fontId="25" fillId="0" borderId="0" xfId="58" applyNumberFormat="1" applyFont="1" applyAlignment="1">
      <alignment vertical="top"/>
      <protection/>
    </xf>
    <xf numFmtId="0" fontId="38" fillId="0" borderId="0" xfId="59" applyNumberFormat="1" applyFont="1" applyFill="1" applyBorder="1" applyAlignment="1">
      <alignment vertical="center"/>
      <protection/>
    </xf>
    <xf numFmtId="41" fontId="38" fillId="0" borderId="25" xfId="59" applyNumberFormat="1" applyFont="1" applyFill="1" applyBorder="1" applyAlignment="1">
      <alignment horizontal="center" vertical="center"/>
      <protection/>
    </xf>
    <xf numFmtId="41" fontId="38" fillId="0" borderId="0" xfId="59" applyNumberFormat="1" applyFont="1" applyFill="1" applyBorder="1" applyAlignment="1">
      <alignment horizontal="center" vertical="center"/>
      <protection/>
    </xf>
    <xf numFmtId="41" fontId="38" fillId="0" borderId="26" xfId="59" applyNumberFormat="1" applyFont="1" applyFill="1" applyBorder="1" applyAlignment="1">
      <alignment horizontal="center" vertical="center"/>
      <protection/>
    </xf>
    <xf numFmtId="41" fontId="40" fillId="0" borderId="21" xfId="59" applyNumberFormat="1" applyFont="1" applyFill="1" applyBorder="1" applyAlignment="1">
      <alignment horizontal="center" vertical="center"/>
      <protection/>
    </xf>
    <xf numFmtId="41" fontId="23" fillId="0" borderId="21" xfId="59" applyNumberFormat="1" applyFont="1" applyFill="1" applyBorder="1" applyAlignment="1">
      <alignment horizontal="center" vertical="center"/>
      <protection/>
    </xf>
    <xf numFmtId="41" fontId="23" fillId="0" borderId="23" xfId="59" applyNumberFormat="1" applyFont="1" applyFill="1" applyBorder="1" applyAlignment="1">
      <alignment vertical="center"/>
      <protection/>
    </xf>
    <xf numFmtId="41" fontId="36" fillId="0" borderId="12" xfId="59" applyNumberFormat="1" applyFont="1" applyFill="1" applyBorder="1" applyAlignment="1">
      <alignment horizontal="center" vertical="center"/>
      <protection/>
    </xf>
    <xf numFmtId="0" fontId="35" fillId="0" borderId="19" xfId="60" applyNumberFormat="1" applyFont="1" applyFill="1" applyBorder="1" applyAlignment="1">
      <alignment vertical="center"/>
      <protection/>
    </xf>
    <xf numFmtId="0" fontId="23" fillId="0" borderId="13" xfId="59" applyNumberFormat="1" applyFont="1" applyFill="1" applyBorder="1" applyAlignment="1">
      <alignment vertical="center"/>
      <protection/>
    </xf>
    <xf numFmtId="41" fontId="23" fillId="0" borderId="19" xfId="59" applyNumberFormat="1" applyFont="1" applyFill="1" applyBorder="1" applyAlignment="1">
      <alignment horizontal="center" vertical="center"/>
      <protection/>
    </xf>
    <xf numFmtId="41" fontId="23" fillId="0" borderId="13" xfId="59" applyNumberFormat="1" applyFont="1" applyFill="1" applyBorder="1" applyAlignment="1">
      <alignment horizontal="center" vertical="center"/>
      <protection/>
    </xf>
    <xf numFmtId="41" fontId="23" fillId="0" borderId="20" xfId="59" applyNumberFormat="1" applyFont="1" applyFill="1" applyBorder="1" applyAlignment="1">
      <alignment horizontal="center" vertical="center"/>
      <protection/>
    </xf>
    <xf numFmtId="0" fontId="35" fillId="0" borderId="0" xfId="60" applyNumberFormat="1" applyFont="1" applyFill="1" applyBorder="1" applyAlignment="1">
      <alignment vertical="center"/>
      <protection/>
    </xf>
    <xf numFmtId="41" fontId="23" fillId="0" borderId="0" xfId="59" applyNumberFormat="1" applyFont="1" applyFill="1" applyBorder="1" applyAlignment="1">
      <alignment horizontal="center" vertical="center"/>
      <protection/>
    </xf>
    <xf numFmtId="0" fontId="27" fillId="0" borderId="0" xfId="59" applyNumberFormat="1" applyFont="1" applyFill="1" applyAlignment="1">
      <alignment vertical="center"/>
      <protection/>
    </xf>
    <xf numFmtId="41" fontId="36" fillId="0" borderId="0" xfId="59" applyNumberFormat="1" applyFont="1" applyFill="1" applyBorder="1" applyAlignment="1">
      <alignment horizontal="right" vertical="center"/>
      <protection/>
    </xf>
    <xf numFmtId="0" fontId="36" fillId="0" borderId="0" xfId="59" applyNumberFormat="1" applyFont="1" applyFill="1" applyAlignment="1">
      <alignment vertical="center"/>
      <protection/>
    </xf>
    <xf numFmtId="0" fontId="23" fillId="0" borderId="0" xfId="59" applyNumberFormat="1" applyFont="1" applyFill="1" applyAlignment="1">
      <alignment vertical="center" shrinkToFit="1"/>
      <protection/>
    </xf>
    <xf numFmtId="0" fontId="23" fillId="0" borderId="0" xfId="58" applyNumberFormat="1" applyFont="1" applyFill="1" applyAlignment="1">
      <alignment vertical="center" shrinkToFit="1"/>
      <protection/>
    </xf>
    <xf numFmtId="0" fontId="23" fillId="0" borderId="16" xfId="59" applyNumberFormat="1" applyFont="1" applyFill="1" applyBorder="1" applyAlignment="1">
      <alignment vertical="center"/>
      <protection/>
    </xf>
    <xf numFmtId="0" fontId="23" fillId="0" borderId="14" xfId="59" applyNumberFormat="1" applyFont="1" applyFill="1" applyBorder="1" applyAlignment="1">
      <alignment vertical="center"/>
      <protection/>
    </xf>
    <xf numFmtId="0" fontId="23" fillId="0" borderId="17" xfId="58" applyNumberFormat="1" applyFont="1" applyBorder="1" applyAlignment="1">
      <alignment vertical="center"/>
      <protection/>
    </xf>
    <xf numFmtId="0" fontId="23" fillId="0" borderId="14" xfId="59" applyNumberFormat="1" applyFont="1" applyFill="1" applyBorder="1" applyAlignment="1">
      <alignment horizontal="center" vertical="center"/>
      <protection/>
    </xf>
    <xf numFmtId="0" fontId="23" fillId="0" borderId="16" xfId="59" applyNumberFormat="1" applyFont="1" applyFill="1" applyBorder="1" applyAlignment="1">
      <alignment horizontal="center" vertical="center"/>
      <protection/>
    </xf>
    <xf numFmtId="0" fontId="23" fillId="0" borderId="17" xfId="59" applyNumberFormat="1" applyFont="1" applyFill="1" applyBorder="1" applyAlignment="1">
      <alignment horizontal="center" vertical="center"/>
      <protection/>
    </xf>
    <xf numFmtId="0" fontId="23" fillId="0" borderId="18" xfId="59" applyNumberFormat="1" applyFont="1" applyFill="1" applyBorder="1" applyAlignment="1">
      <alignment horizontal="center" vertical="center"/>
      <protection/>
    </xf>
    <xf numFmtId="0" fontId="22" fillId="0" borderId="18" xfId="58" applyNumberFormat="1" applyFont="1" applyFill="1" applyBorder="1" applyAlignment="1">
      <alignment horizontal="center" vertical="center"/>
      <protection/>
    </xf>
    <xf numFmtId="0" fontId="23" fillId="0" borderId="19" xfId="58" applyNumberFormat="1" applyFont="1" applyFill="1" applyBorder="1" applyAlignment="1">
      <alignment vertical="center"/>
      <protection/>
    </xf>
    <xf numFmtId="0" fontId="23" fillId="0" borderId="20" xfId="58" applyNumberFormat="1" applyFont="1" applyBorder="1" applyAlignment="1">
      <alignment vertical="center"/>
      <protection/>
    </xf>
    <xf numFmtId="0" fontId="23" fillId="0" borderId="13" xfId="59" applyNumberFormat="1" applyFont="1" applyFill="1" applyBorder="1" applyAlignment="1">
      <alignment horizontal="center" vertical="center"/>
      <protection/>
    </xf>
    <xf numFmtId="0" fontId="23" fillId="0" borderId="19" xfId="59" applyNumberFormat="1" applyFont="1" applyFill="1" applyBorder="1" applyAlignment="1">
      <alignment horizontal="center" vertical="center"/>
      <protection/>
    </xf>
    <xf numFmtId="0" fontId="23" fillId="0" borderId="20" xfId="59" applyNumberFormat="1" applyFont="1" applyFill="1" applyBorder="1" applyAlignment="1">
      <alignment horizontal="center" vertical="center"/>
      <protection/>
    </xf>
    <xf numFmtId="0" fontId="23" fillId="0" borderId="21" xfId="59" applyNumberFormat="1" applyFont="1" applyFill="1" applyBorder="1" applyAlignment="1">
      <alignment horizontal="center" vertical="center"/>
      <protection/>
    </xf>
    <xf numFmtId="0" fontId="23" fillId="0" borderId="24" xfId="59" applyNumberFormat="1" applyFont="1" applyFill="1" applyBorder="1" applyAlignment="1">
      <alignment horizontal="center" vertical="center"/>
      <protection/>
    </xf>
    <xf numFmtId="0" fontId="23" fillId="0" borderId="23" xfId="59" applyNumberFormat="1" applyFont="1" applyFill="1" applyBorder="1" applyAlignment="1">
      <alignment horizontal="center" vertical="center"/>
      <protection/>
    </xf>
    <xf numFmtId="0" fontId="23" fillId="0" borderId="24" xfId="59" applyNumberFormat="1" applyFont="1" applyFill="1" applyBorder="1" applyAlignment="1">
      <alignment horizontal="center" vertical="center"/>
      <protection/>
    </xf>
    <xf numFmtId="0" fontId="23" fillId="0" borderId="19" xfId="59" applyNumberFormat="1" applyFont="1" applyFill="1" applyBorder="1" applyAlignment="1">
      <alignment horizontal="center" vertical="center" shrinkToFit="1"/>
      <protection/>
    </xf>
    <xf numFmtId="0" fontId="23" fillId="0" borderId="13" xfId="59" applyNumberFormat="1" applyFont="1" applyFill="1" applyBorder="1" applyAlignment="1">
      <alignment horizontal="center" vertical="center" shrinkToFit="1"/>
      <protection/>
    </xf>
    <xf numFmtId="0" fontId="23" fillId="0" borderId="20" xfId="59" applyNumberFormat="1" applyFont="1" applyFill="1" applyBorder="1" applyAlignment="1">
      <alignment horizontal="center" vertical="center" shrinkToFit="1"/>
      <protection/>
    </xf>
    <xf numFmtId="0" fontId="23" fillId="0" borderId="22" xfId="59" applyNumberFormat="1" applyFont="1" applyFill="1" applyBorder="1" applyAlignment="1">
      <alignment horizontal="center" vertical="center" shrinkToFit="1"/>
      <protection/>
    </xf>
    <xf numFmtId="0" fontId="23" fillId="0" borderId="23" xfId="59" applyNumberFormat="1" applyFont="1" applyFill="1" applyBorder="1" applyAlignment="1">
      <alignment horizontal="center" vertical="center" shrinkToFit="1"/>
      <protection/>
    </xf>
    <xf numFmtId="0" fontId="23" fillId="0" borderId="24" xfId="59" applyNumberFormat="1" applyFont="1" applyFill="1" applyBorder="1" applyAlignment="1">
      <alignment horizontal="center" vertical="center" shrinkToFit="1"/>
      <protection/>
    </xf>
    <xf numFmtId="0" fontId="23" fillId="0" borderId="24" xfId="58" applyNumberFormat="1" applyFont="1" applyFill="1" applyBorder="1" applyAlignment="1">
      <alignment vertical="center" shrinkToFit="1"/>
      <protection/>
    </xf>
    <xf numFmtId="0" fontId="23" fillId="0" borderId="25" xfId="59" applyNumberFormat="1" applyFont="1" applyFill="1" applyBorder="1" applyAlignment="1">
      <alignment horizontal="right" vertical="center" shrinkToFit="1"/>
      <protection/>
    </xf>
    <xf numFmtId="0" fontId="23" fillId="0" borderId="0" xfId="59" applyNumberFormat="1" applyFont="1" applyFill="1" applyBorder="1" applyAlignment="1">
      <alignment horizontal="right" vertical="center" shrinkToFit="1"/>
      <protection/>
    </xf>
    <xf numFmtId="0" fontId="23" fillId="0" borderId="26" xfId="59" applyNumberFormat="1" applyFont="1" applyFill="1" applyBorder="1" applyAlignment="1">
      <alignment horizontal="right" vertical="center" shrinkToFit="1"/>
      <protection/>
    </xf>
    <xf numFmtId="0" fontId="39" fillId="0" borderId="25" xfId="60" applyNumberFormat="1" applyFont="1" applyFill="1" applyBorder="1" applyAlignment="1" quotePrefix="1">
      <alignment vertical="center"/>
      <protection/>
    </xf>
    <xf numFmtId="0" fontId="25" fillId="0" borderId="0" xfId="59" applyNumberFormat="1" applyFont="1" applyFill="1" applyAlignment="1">
      <alignment vertical="center"/>
      <protection/>
    </xf>
    <xf numFmtId="0" fontId="37" fillId="0" borderId="25" xfId="60" applyNumberFormat="1" applyFont="1" applyFill="1" applyBorder="1" applyAlignment="1" quotePrefix="1">
      <alignment vertical="center"/>
      <protection/>
    </xf>
    <xf numFmtId="0" fontId="22" fillId="0" borderId="16" xfId="59" applyNumberFormat="1" applyFont="1" applyFill="1" applyBorder="1" applyAlignment="1">
      <alignment vertical="center"/>
      <protection/>
    </xf>
    <xf numFmtId="0" fontId="23" fillId="0" borderId="14" xfId="58" applyNumberFormat="1" applyFont="1" applyBorder="1" applyAlignment="1">
      <alignment vertical="center"/>
      <protection/>
    </xf>
    <xf numFmtId="0" fontId="22" fillId="0" borderId="16" xfId="58" applyNumberFormat="1" applyFont="1" applyFill="1" applyBorder="1" applyAlignment="1">
      <alignment horizontal="center" vertical="center"/>
      <protection/>
    </xf>
    <xf numFmtId="0" fontId="22" fillId="0" borderId="14" xfId="58" applyNumberFormat="1" applyFont="1" applyFill="1" applyBorder="1" applyAlignment="1">
      <alignment horizontal="center" vertical="center"/>
      <protection/>
    </xf>
    <xf numFmtId="0" fontId="22" fillId="0" borderId="17" xfId="58" applyNumberFormat="1" applyFont="1" applyFill="1" applyBorder="1" applyAlignment="1">
      <alignment horizontal="center" vertical="center"/>
      <protection/>
    </xf>
    <xf numFmtId="0" fontId="23" fillId="0" borderId="13" xfId="58" applyNumberFormat="1" applyFont="1" applyBorder="1" applyAlignment="1">
      <alignment vertical="center"/>
      <protection/>
    </xf>
    <xf numFmtId="0" fontId="22" fillId="0" borderId="19" xfId="58" applyNumberFormat="1" applyFont="1" applyFill="1" applyBorder="1" applyAlignment="1">
      <alignment horizontal="center" vertical="center"/>
      <protection/>
    </xf>
    <xf numFmtId="0" fontId="22" fillId="0" borderId="13" xfId="58" applyNumberFormat="1" applyFont="1" applyFill="1" applyBorder="1" applyAlignment="1">
      <alignment horizontal="center" vertical="center"/>
      <protection/>
    </xf>
    <xf numFmtId="0" fontId="22" fillId="0" borderId="20" xfId="58" applyNumberFormat="1" applyFont="1" applyFill="1" applyBorder="1" applyAlignment="1">
      <alignment horizontal="center" vertical="center"/>
      <protection/>
    </xf>
    <xf numFmtId="0" fontId="23" fillId="0" borderId="23" xfId="59" applyNumberFormat="1" applyFont="1" applyFill="1" applyBorder="1" applyAlignment="1">
      <alignment vertical="center" shrinkToFit="1"/>
      <protection/>
    </xf>
    <xf numFmtId="0" fontId="23" fillId="0" borderId="22" xfId="59" applyNumberFormat="1" applyFont="1" applyFill="1" applyBorder="1" applyAlignment="1">
      <alignment vertical="center" shrinkToFit="1"/>
      <protection/>
    </xf>
    <xf numFmtId="0" fontId="23" fillId="0" borderId="24" xfId="59" applyNumberFormat="1" applyFont="1" applyFill="1" applyBorder="1" applyAlignment="1">
      <alignment vertical="center" shrinkToFit="1"/>
      <protection/>
    </xf>
    <xf numFmtId="0" fontId="23" fillId="0" borderId="23" xfId="58" applyNumberFormat="1" applyFont="1" applyFill="1" applyBorder="1" applyAlignment="1">
      <alignment vertical="center" shrinkToFit="1"/>
      <protection/>
    </xf>
    <xf numFmtId="3" fontId="23" fillId="0" borderId="0" xfId="58" applyNumberFormat="1" applyFont="1" applyAlignment="1">
      <alignment vertical="top"/>
      <protection/>
    </xf>
    <xf numFmtId="181" fontId="23" fillId="0" borderId="25" xfId="59" applyNumberFormat="1" applyFont="1" applyFill="1" applyBorder="1" applyAlignment="1">
      <alignment horizontal="right" vertical="center" shrinkToFit="1"/>
      <protection/>
    </xf>
    <xf numFmtId="181" fontId="23" fillId="0" borderId="19" xfId="59" applyNumberFormat="1" applyFont="1" applyFill="1" applyBorder="1" applyAlignment="1">
      <alignment horizontal="right" vertical="center" shrinkToFit="1"/>
      <protection/>
    </xf>
    <xf numFmtId="0" fontId="23" fillId="0" borderId="13" xfId="59" applyNumberFormat="1" applyFont="1" applyFill="1" applyBorder="1" applyAlignment="1">
      <alignment horizontal="right" vertical="center" shrinkToFit="1"/>
      <protection/>
    </xf>
    <xf numFmtId="0" fontId="23" fillId="0" borderId="20" xfId="59" applyNumberFormat="1" applyFont="1" applyFill="1" applyBorder="1" applyAlignment="1">
      <alignment horizontal="right" vertical="center" shrinkToFit="1"/>
      <protection/>
    </xf>
    <xf numFmtId="49" fontId="22" fillId="0" borderId="13" xfId="58" applyNumberFormat="1" applyFont="1" applyFill="1" applyBorder="1" applyAlignment="1">
      <alignment horizontal="center" vertical="center"/>
      <protection/>
    </xf>
    <xf numFmtId="49" fontId="23" fillId="0" borderId="0" xfId="58" applyNumberFormat="1" applyFont="1" applyFill="1" applyBorder="1" applyAlignment="1">
      <alignment horizontal="center" vertical="center"/>
      <protection/>
    </xf>
    <xf numFmtId="3" fontId="23" fillId="0" borderId="14" xfId="59" applyNumberFormat="1" applyFont="1" applyFill="1" applyBorder="1" applyAlignment="1">
      <alignment horizontal="center" vertical="center" shrinkToFit="1"/>
      <protection/>
    </xf>
    <xf numFmtId="0" fontId="29" fillId="0" borderId="0" xfId="58" applyNumberFormat="1" applyFont="1" applyFill="1" applyBorder="1" applyAlignment="1">
      <alignment horizontal="center" vertical="center"/>
      <protection/>
    </xf>
    <xf numFmtId="37" fontId="25" fillId="0" borderId="0" xfId="58" applyNumberFormat="1" applyFont="1" applyFill="1" applyBorder="1" applyAlignment="1">
      <alignment vertical="center"/>
      <protection/>
    </xf>
    <xf numFmtId="37" fontId="25" fillId="0" borderId="0" xfId="58" applyNumberFormat="1" applyFont="1" applyFill="1" applyBorder="1" applyAlignment="1">
      <alignment horizontal="right" vertical="center"/>
      <protection/>
    </xf>
    <xf numFmtId="0" fontId="25" fillId="0" borderId="0" xfId="58" applyNumberFormat="1" applyFont="1" applyFill="1" applyBorder="1" applyAlignment="1">
      <alignment horizontal="right" vertical="center"/>
      <protection/>
    </xf>
    <xf numFmtId="0" fontId="25" fillId="0" borderId="0" xfId="58" applyNumberFormat="1" applyFont="1" applyFill="1" applyAlignment="1" quotePrefix="1">
      <alignment horizontal="left" vertical="center"/>
      <protection/>
    </xf>
    <xf numFmtId="0" fontId="23" fillId="0" borderId="14" xfId="59" applyNumberFormat="1" applyFont="1" applyFill="1" applyBorder="1" applyAlignment="1">
      <alignment horizontal="center" vertical="center"/>
      <protection/>
    </xf>
    <xf numFmtId="0" fontId="23" fillId="0" borderId="16" xfId="58" applyNumberFormat="1" applyFont="1" applyFill="1" applyBorder="1" applyAlignment="1">
      <alignment horizontal="center" vertical="center"/>
      <protection/>
    </xf>
    <xf numFmtId="0" fontId="23" fillId="0" borderId="14" xfId="58" applyNumberFormat="1" applyFont="1" applyFill="1" applyBorder="1" applyAlignment="1">
      <alignment horizontal="center" vertical="center"/>
      <protection/>
    </xf>
    <xf numFmtId="0" fontId="23" fillId="0" borderId="17" xfId="58" applyNumberFormat="1" applyFont="1" applyFill="1" applyBorder="1" applyAlignment="1">
      <alignment horizontal="center" vertical="center"/>
      <protection/>
    </xf>
    <xf numFmtId="0" fontId="23" fillId="0" borderId="13" xfId="59" applyNumberFormat="1" applyFont="1" applyFill="1" applyBorder="1" applyAlignment="1">
      <alignment horizontal="center" vertical="center"/>
      <protection/>
    </xf>
    <xf numFmtId="0" fontId="23" fillId="0" borderId="19" xfId="58" applyNumberFormat="1" applyFont="1" applyFill="1" applyBorder="1" applyAlignment="1">
      <alignment horizontal="center" vertical="center"/>
      <protection/>
    </xf>
    <xf numFmtId="0" fontId="23" fillId="0" borderId="13" xfId="58" applyNumberFormat="1" applyFont="1" applyFill="1" applyBorder="1" applyAlignment="1">
      <alignment horizontal="center" vertical="center"/>
      <protection/>
    </xf>
    <xf numFmtId="0" fontId="23" fillId="0" borderId="20" xfId="58" applyNumberFormat="1" applyFont="1" applyFill="1" applyBorder="1" applyAlignment="1">
      <alignment horizontal="center" vertical="center"/>
      <protection/>
    </xf>
    <xf numFmtId="0" fontId="34" fillId="0" borderId="23" xfId="60" applyNumberFormat="1" applyFont="1" applyFill="1" applyBorder="1" applyAlignment="1">
      <alignment vertical="center"/>
      <protection/>
    </xf>
    <xf numFmtId="0" fontId="23" fillId="0" borderId="24" xfId="58" applyNumberFormat="1" applyFont="1" applyBorder="1" applyAlignment="1">
      <alignment vertical="center"/>
      <protection/>
    </xf>
    <xf numFmtId="0" fontId="23" fillId="0" borderId="22" xfId="58" applyNumberFormat="1" applyFont="1" applyBorder="1" applyAlignment="1">
      <alignment vertical="center"/>
      <protection/>
    </xf>
    <xf numFmtId="0" fontId="23" fillId="0" borderId="23" xfId="58" applyNumberFormat="1" applyFont="1" applyBorder="1" applyAlignment="1">
      <alignment vertical="center"/>
      <protection/>
    </xf>
    <xf numFmtId="0" fontId="35" fillId="0" borderId="0" xfId="60" applyNumberFormat="1" applyFont="1" applyFill="1" applyAlignment="1">
      <alignment vertical="center"/>
      <protection/>
    </xf>
    <xf numFmtId="3" fontId="23" fillId="0" borderId="0" xfId="59" applyNumberFormat="1" applyFont="1" applyFill="1" applyBorder="1" applyAlignment="1">
      <alignment vertical="center" shrinkToFit="1"/>
      <protection/>
    </xf>
    <xf numFmtId="3" fontId="23" fillId="0" borderId="14" xfId="59" applyNumberFormat="1" applyFont="1" applyFill="1" applyBorder="1" applyAlignment="1">
      <alignment vertical="center" shrinkToFit="1"/>
      <protection/>
    </xf>
    <xf numFmtId="3" fontId="23" fillId="0" borderId="0" xfId="59" applyNumberFormat="1" applyFont="1" applyFill="1" applyAlignment="1">
      <alignment vertical="center" shrinkToFit="1"/>
      <protection/>
    </xf>
    <xf numFmtId="3" fontId="23" fillId="0" borderId="13" xfId="59" applyNumberFormat="1" applyFont="1" applyFill="1" applyBorder="1" applyAlignment="1">
      <alignment vertical="center" shrinkToFit="1"/>
      <protection/>
    </xf>
    <xf numFmtId="0" fontId="35" fillId="0" borderId="13" xfId="60" applyNumberFormat="1" applyFont="1" applyFill="1" applyBorder="1" applyAlignment="1">
      <alignment vertical="center"/>
      <protection/>
    </xf>
    <xf numFmtId="0" fontId="23" fillId="0" borderId="17" xfId="59" applyNumberFormat="1" applyFont="1" applyFill="1" applyBorder="1" applyAlignment="1">
      <alignment vertical="center"/>
      <protection/>
    </xf>
    <xf numFmtId="37" fontId="23" fillId="0" borderId="14" xfId="58" applyNumberFormat="1" applyFont="1" applyFill="1" applyBorder="1" applyAlignment="1">
      <alignment vertical="center"/>
      <protection/>
    </xf>
    <xf numFmtId="37" fontId="23" fillId="0" borderId="17" xfId="58" applyNumberFormat="1" applyFont="1" applyFill="1" applyBorder="1" applyAlignment="1">
      <alignment vertical="center"/>
      <protection/>
    </xf>
    <xf numFmtId="0" fontId="22" fillId="0" borderId="25" xfId="59" applyNumberFormat="1" applyFont="1" applyFill="1" applyBorder="1" applyAlignment="1">
      <alignment horizontal="center" vertical="center"/>
      <protection/>
    </xf>
    <xf numFmtId="0" fontId="22" fillId="0" borderId="0" xfId="59" applyNumberFormat="1" applyFont="1" applyFill="1" applyBorder="1" applyAlignment="1">
      <alignment horizontal="center" vertical="center"/>
      <protection/>
    </xf>
    <xf numFmtId="0" fontId="22" fillId="0" borderId="26" xfId="59" applyNumberFormat="1" applyFont="1" applyFill="1" applyBorder="1" applyAlignment="1">
      <alignment horizontal="center" vertical="center"/>
      <protection/>
    </xf>
    <xf numFmtId="0" fontId="22" fillId="0" borderId="22" xfId="59" applyNumberFormat="1" applyFont="1" applyFill="1" applyBorder="1" applyAlignment="1">
      <alignment horizontal="center" vertical="center"/>
      <protection/>
    </xf>
    <xf numFmtId="0" fontId="22" fillId="0" borderId="23" xfId="59" applyNumberFormat="1" applyFont="1" applyFill="1" applyBorder="1" applyAlignment="1">
      <alignment horizontal="center" vertical="center"/>
      <protection/>
    </xf>
    <xf numFmtId="0" fontId="22" fillId="0" borderId="24" xfId="59" applyNumberFormat="1" applyFont="1" applyFill="1" applyBorder="1" applyAlignment="1">
      <alignment horizontal="center" vertical="center"/>
      <protection/>
    </xf>
    <xf numFmtId="0" fontId="23" fillId="0" borderId="25" xfId="59" applyNumberFormat="1" applyFont="1" applyFill="1" applyBorder="1" applyAlignment="1">
      <alignment vertical="center"/>
      <protection/>
    </xf>
    <xf numFmtId="0" fontId="23" fillId="0" borderId="0" xfId="59" applyNumberFormat="1" applyFont="1" applyFill="1" applyBorder="1" applyAlignment="1">
      <alignment horizontal="left" vertical="center" wrapText="1"/>
      <protection/>
    </xf>
    <xf numFmtId="0" fontId="23" fillId="0" borderId="26" xfId="59" applyNumberFormat="1" applyFont="1" applyFill="1" applyBorder="1" applyAlignment="1">
      <alignment horizontal="left" vertical="center" wrapText="1"/>
      <protection/>
    </xf>
    <xf numFmtId="3" fontId="23" fillId="0" borderId="25" xfId="59" applyNumberFormat="1" applyFont="1" applyFill="1" applyBorder="1" applyAlignment="1">
      <alignment horizontal="right" vertical="center" wrapText="1"/>
      <protection/>
    </xf>
    <xf numFmtId="3" fontId="23" fillId="0" borderId="0" xfId="59" applyNumberFormat="1" applyFont="1" applyFill="1" applyBorder="1" applyAlignment="1">
      <alignment horizontal="right" vertical="center" wrapText="1"/>
      <protection/>
    </xf>
    <xf numFmtId="3" fontId="23" fillId="0" borderId="26" xfId="59" applyNumberFormat="1" applyFont="1" applyFill="1" applyBorder="1" applyAlignment="1">
      <alignment horizontal="right" vertical="center" wrapText="1"/>
      <protection/>
    </xf>
    <xf numFmtId="37" fontId="23" fillId="0" borderId="25" xfId="58" applyNumberFormat="1" applyFont="1" applyFill="1" applyBorder="1" applyAlignment="1">
      <alignment horizontal="right" vertical="center" wrapText="1"/>
      <protection/>
    </xf>
    <xf numFmtId="0" fontId="23" fillId="0" borderId="19" xfId="59" applyNumberFormat="1" applyFont="1" applyFill="1" applyBorder="1" applyAlignment="1">
      <alignment vertical="center"/>
      <protection/>
    </xf>
    <xf numFmtId="0" fontId="23" fillId="0" borderId="20" xfId="59" applyNumberFormat="1" applyFont="1" applyFill="1" applyBorder="1" applyAlignment="1">
      <alignment vertical="center"/>
      <protection/>
    </xf>
    <xf numFmtId="3" fontId="23" fillId="0" borderId="19" xfId="59" applyNumberFormat="1" applyFont="1" applyFill="1" applyBorder="1" applyAlignment="1">
      <alignment horizontal="right" vertical="center"/>
      <protection/>
    </xf>
    <xf numFmtId="3" fontId="23" fillId="0" borderId="13" xfId="59" applyNumberFormat="1" applyFont="1" applyFill="1" applyBorder="1" applyAlignment="1">
      <alignment horizontal="right" vertical="center"/>
      <protection/>
    </xf>
    <xf numFmtId="3" fontId="23" fillId="0" borderId="20" xfId="59" applyNumberFormat="1" applyFont="1" applyFill="1" applyBorder="1" applyAlignment="1">
      <alignment horizontal="right" vertical="center"/>
      <protection/>
    </xf>
    <xf numFmtId="3" fontId="23" fillId="0" borderId="13" xfId="58" applyNumberFormat="1" applyFont="1" applyFill="1" applyBorder="1" applyAlignment="1">
      <alignment horizontal="right" vertical="center"/>
      <protection/>
    </xf>
    <xf numFmtId="3" fontId="23" fillId="0" borderId="20" xfId="58" applyNumberFormat="1" applyFont="1" applyFill="1" applyBorder="1" applyAlignment="1">
      <alignment horizontal="right" vertical="center"/>
      <protection/>
    </xf>
    <xf numFmtId="37" fontId="23" fillId="0" borderId="13" xfId="58" applyNumberFormat="1" applyFont="1" applyFill="1" applyBorder="1" applyAlignment="1">
      <alignment horizontal="right" vertical="center"/>
      <protection/>
    </xf>
    <xf numFmtId="37" fontId="23" fillId="0" borderId="20" xfId="58" applyNumberFormat="1" applyFont="1" applyFill="1" applyBorder="1" applyAlignment="1">
      <alignment horizontal="right" vertical="center"/>
      <protection/>
    </xf>
    <xf numFmtId="3" fontId="23" fillId="0" borderId="16" xfId="59" applyNumberFormat="1" applyFont="1" applyFill="1" applyBorder="1" applyAlignment="1">
      <alignment horizontal="right" vertical="center"/>
      <protection/>
    </xf>
    <xf numFmtId="3" fontId="23" fillId="0" borderId="14" xfId="59" applyNumberFormat="1" applyFont="1" applyFill="1" applyBorder="1" applyAlignment="1">
      <alignment horizontal="right" vertical="center"/>
      <protection/>
    </xf>
    <xf numFmtId="3" fontId="23" fillId="0" borderId="17" xfId="59" applyNumberFormat="1" applyFont="1" applyFill="1" applyBorder="1" applyAlignment="1">
      <alignment horizontal="right" vertical="center"/>
      <protection/>
    </xf>
    <xf numFmtId="3" fontId="23" fillId="0" borderId="14" xfId="58" applyNumberFormat="1" applyFont="1" applyFill="1" applyBorder="1" applyAlignment="1">
      <alignment horizontal="right" vertical="center"/>
      <protection/>
    </xf>
    <xf numFmtId="3" fontId="23" fillId="0" borderId="17" xfId="58" applyNumberFormat="1" applyFont="1" applyFill="1" applyBorder="1" applyAlignment="1">
      <alignment horizontal="right" vertical="center"/>
      <protection/>
    </xf>
    <xf numFmtId="37" fontId="23" fillId="0" borderId="16" xfId="58" applyNumberFormat="1" applyFont="1" applyFill="1" applyBorder="1" applyAlignment="1">
      <alignment horizontal="right" vertical="center"/>
      <protection/>
    </xf>
    <xf numFmtId="37" fontId="23" fillId="0" borderId="14" xfId="58" applyNumberFormat="1" applyFont="1" applyFill="1" applyBorder="1" applyAlignment="1">
      <alignment horizontal="right" vertical="center"/>
      <protection/>
    </xf>
    <xf numFmtId="37" fontId="23" fillId="0" borderId="17" xfId="58" applyNumberFormat="1" applyFont="1" applyFill="1" applyBorder="1" applyAlignment="1">
      <alignment horizontal="right" vertical="center"/>
      <protection/>
    </xf>
    <xf numFmtId="37" fontId="23" fillId="0" borderId="19" xfId="58" applyNumberFormat="1" applyFont="1" applyFill="1" applyBorder="1" applyAlignment="1">
      <alignment horizontal="right" vertical="center"/>
      <protection/>
    </xf>
    <xf numFmtId="37" fontId="23" fillId="0" borderId="0" xfId="58" applyNumberFormat="1" applyFont="1" applyFill="1" applyBorder="1" applyAlignment="1">
      <alignment horizontal="right" vertical="center"/>
      <protection/>
    </xf>
    <xf numFmtId="37" fontId="23" fillId="0" borderId="26" xfId="58" applyNumberFormat="1" applyFont="1" applyFill="1" applyBorder="1" applyAlignment="1">
      <alignment horizontal="right" vertical="center"/>
      <protection/>
    </xf>
    <xf numFmtId="0" fontId="23" fillId="0" borderId="26" xfId="59" applyNumberFormat="1" applyFont="1" applyFill="1" applyBorder="1" applyAlignment="1">
      <alignment vertical="center"/>
      <protection/>
    </xf>
    <xf numFmtId="3" fontId="23" fillId="0" borderId="25" xfId="59" applyNumberFormat="1" applyFont="1" applyFill="1" applyBorder="1" applyAlignment="1">
      <alignment horizontal="right" vertical="center"/>
      <protection/>
    </xf>
    <xf numFmtId="3" fontId="23" fillId="0" borderId="0" xfId="59" applyNumberFormat="1" applyFont="1" applyFill="1" applyBorder="1" applyAlignment="1">
      <alignment horizontal="right" vertical="center"/>
      <protection/>
    </xf>
    <xf numFmtId="3" fontId="23" fillId="0" borderId="26" xfId="59" applyNumberFormat="1" applyFont="1" applyFill="1" applyBorder="1" applyAlignment="1">
      <alignment horizontal="right" vertical="center"/>
      <protection/>
    </xf>
    <xf numFmtId="3" fontId="23" fillId="0" borderId="0" xfId="58" applyNumberFormat="1" applyFont="1" applyFill="1" applyBorder="1" applyAlignment="1">
      <alignment horizontal="right" vertical="center"/>
      <protection/>
    </xf>
    <xf numFmtId="3" fontId="23" fillId="0" borderId="26" xfId="58" applyNumberFormat="1" applyFont="1" applyFill="1" applyBorder="1" applyAlignment="1">
      <alignment horizontal="right" vertical="center"/>
      <protection/>
    </xf>
    <xf numFmtId="3" fontId="23" fillId="0" borderId="25" xfId="59" applyNumberFormat="1" applyFont="1" applyFill="1" applyBorder="1" applyAlignment="1">
      <alignment vertical="center"/>
      <protection/>
    </xf>
    <xf numFmtId="3" fontId="23" fillId="0" borderId="0" xfId="59" applyNumberFormat="1" applyFont="1" applyFill="1" applyBorder="1" applyAlignment="1">
      <alignment vertical="center"/>
      <protection/>
    </xf>
    <xf numFmtId="3" fontId="23" fillId="0" borderId="0" xfId="58" applyNumberFormat="1" applyFont="1" applyFill="1" applyBorder="1" applyAlignment="1">
      <alignment vertical="center"/>
      <protection/>
    </xf>
    <xf numFmtId="3" fontId="23" fillId="0" borderId="26" xfId="58" applyNumberFormat="1" applyFont="1" applyFill="1" applyBorder="1" applyAlignment="1">
      <alignment vertical="center"/>
      <protection/>
    </xf>
    <xf numFmtId="3" fontId="23" fillId="0" borderId="16" xfId="59" applyNumberFormat="1" applyFont="1" applyFill="1" applyBorder="1" applyAlignment="1">
      <alignment vertical="center"/>
      <protection/>
    </xf>
    <xf numFmtId="3" fontId="23" fillId="0" borderId="14" xfId="59" applyNumberFormat="1" applyFont="1" applyFill="1" applyBorder="1" applyAlignment="1">
      <alignment vertical="center"/>
      <protection/>
    </xf>
    <xf numFmtId="3" fontId="23" fillId="0" borderId="14" xfId="58" applyNumberFormat="1" applyFont="1" applyFill="1" applyBorder="1" applyAlignment="1">
      <alignment vertical="center"/>
      <protection/>
    </xf>
    <xf numFmtId="3" fontId="23" fillId="0" borderId="17" xfId="58" applyNumberFormat="1" applyFont="1" applyFill="1" applyBorder="1" applyAlignment="1">
      <alignment vertical="center"/>
      <protection/>
    </xf>
    <xf numFmtId="0" fontId="23" fillId="0" borderId="19" xfId="59" applyNumberFormat="1" applyFont="1" applyFill="1" applyBorder="1" applyAlignment="1">
      <alignment horizontal="right" vertical="center"/>
      <protection/>
    </xf>
    <xf numFmtId="0" fontId="23" fillId="0" borderId="13" xfId="59" applyNumberFormat="1" applyFont="1" applyFill="1" applyBorder="1" applyAlignment="1">
      <alignment horizontal="right" vertical="center"/>
      <protection/>
    </xf>
    <xf numFmtId="0" fontId="23" fillId="0" borderId="20" xfId="59" applyNumberFormat="1" applyFont="1" applyFill="1" applyBorder="1" applyAlignment="1">
      <alignment horizontal="right" vertical="center"/>
      <protection/>
    </xf>
    <xf numFmtId="37" fontId="23" fillId="0" borderId="26" xfId="58" applyNumberFormat="1" applyFont="1" applyFill="1" applyBorder="1" applyAlignment="1">
      <alignment vertical="center"/>
      <protection/>
    </xf>
    <xf numFmtId="0" fontId="23" fillId="0" borderId="14" xfId="59" applyNumberFormat="1" applyFont="1" applyFill="1" applyBorder="1" applyAlignment="1">
      <alignment horizontal="left" vertical="center"/>
      <protection/>
    </xf>
    <xf numFmtId="0" fontId="23" fillId="0" borderId="17" xfId="59" applyNumberFormat="1" applyFont="1" applyFill="1" applyBorder="1" applyAlignment="1">
      <alignment horizontal="left" vertical="center"/>
      <protection/>
    </xf>
    <xf numFmtId="3" fontId="23" fillId="0" borderId="16" xfId="59" applyNumberFormat="1" applyFont="1" applyFill="1" applyBorder="1" applyAlignment="1">
      <alignment horizontal="right" vertical="center" wrapText="1"/>
      <protection/>
    </xf>
    <xf numFmtId="3" fontId="23" fillId="0" borderId="14" xfId="59" applyNumberFormat="1" applyFont="1" applyFill="1" applyBorder="1" applyAlignment="1">
      <alignment horizontal="right" vertical="center" wrapText="1"/>
      <protection/>
    </xf>
    <xf numFmtId="3" fontId="23" fillId="0" borderId="17" xfId="59" applyNumberFormat="1" applyFont="1" applyFill="1" applyBorder="1" applyAlignment="1">
      <alignment horizontal="right" vertical="center" wrapText="1"/>
      <protection/>
    </xf>
    <xf numFmtId="37" fontId="23" fillId="0" borderId="16" xfId="58" applyNumberFormat="1" applyFont="1" applyFill="1" applyBorder="1" applyAlignment="1">
      <alignment horizontal="right" vertical="center"/>
      <protection/>
    </xf>
    <xf numFmtId="37" fontId="23" fillId="0" borderId="14" xfId="58" applyNumberFormat="1" applyFont="1" applyFill="1" applyBorder="1" applyAlignment="1">
      <alignment horizontal="right" vertical="center"/>
      <protection/>
    </xf>
    <xf numFmtId="37" fontId="23" fillId="0" borderId="17" xfId="58" applyNumberFormat="1" applyFont="1" applyFill="1" applyBorder="1" applyAlignment="1">
      <alignment horizontal="right" vertical="center"/>
      <protection/>
    </xf>
    <xf numFmtId="37" fontId="23" fillId="0" borderId="13" xfId="58" applyNumberFormat="1" applyFont="1" applyFill="1" applyBorder="1" applyAlignment="1">
      <alignment vertical="center"/>
      <protection/>
    </xf>
    <xf numFmtId="37" fontId="23" fillId="0" borderId="20" xfId="58" applyNumberFormat="1" applyFont="1" applyFill="1" applyBorder="1" applyAlignment="1">
      <alignment vertical="center"/>
      <protection/>
    </xf>
    <xf numFmtId="0" fontId="22" fillId="0" borderId="22" xfId="59" applyNumberFormat="1" applyFont="1" applyFill="1" applyBorder="1" applyAlignment="1">
      <alignment vertical="center"/>
      <protection/>
    </xf>
    <xf numFmtId="3" fontId="22" fillId="0" borderId="22" xfId="59" applyNumberFormat="1" applyFont="1" applyFill="1" applyBorder="1" applyAlignment="1">
      <alignment horizontal="right" vertical="center"/>
      <protection/>
    </xf>
    <xf numFmtId="0" fontId="22" fillId="0" borderId="23" xfId="59" applyNumberFormat="1" applyFont="1" applyFill="1" applyBorder="1" applyAlignment="1">
      <alignment horizontal="right" vertical="center"/>
      <protection/>
    </xf>
    <xf numFmtId="0" fontId="22" fillId="0" borderId="24" xfId="59" applyNumberFormat="1" applyFont="1" applyFill="1" applyBorder="1" applyAlignment="1">
      <alignment horizontal="right" vertical="center"/>
      <protection/>
    </xf>
    <xf numFmtId="37" fontId="22" fillId="0" borderId="22" xfId="58" applyNumberFormat="1" applyFont="1" applyFill="1" applyBorder="1" applyAlignment="1">
      <alignment horizontal="right" vertical="center"/>
      <protection/>
    </xf>
    <xf numFmtId="37" fontId="22" fillId="0" borderId="23" xfId="58" applyNumberFormat="1" applyFont="1" applyFill="1" applyBorder="1" applyAlignment="1">
      <alignment horizontal="right" vertical="center"/>
      <protection/>
    </xf>
    <xf numFmtId="37" fontId="22" fillId="0" borderId="24" xfId="58" applyNumberFormat="1" applyFont="1" applyFill="1" applyBorder="1" applyAlignment="1">
      <alignment horizontal="right" vertical="center"/>
      <protection/>
    </xf>
    <xf numFmtId="0" fontId="22" fillId="0" borderId="0" xfId="58" applyNumberFormat="1" applyFont="1" applyAlignment="1">
      <alignment vertical="center"/>
      <protection/>
    </xf>
    <xf numFmtId="41" fontId="23" fillId="0" borderId="0" xfId="58" applyNumberFormat="1" applyFont="1" applyFill="1" applyBorder="1" applyAlignment="1">
      <alignment horizontal="right" vertical="center"/>
      <protection/>
    </xf>
    <xf numFmtId="41" fontId="25" fillId="0" borderId="0" xfId="58" applyNumberFormat="1" applyFont="1" applyFill="1" applyBorder="1" applyAlignment="1">
      <alignment horizontal="center" vertical="center"/>
      <protection/>
    </xf>
    <xf numFmtId="0" fontId="23" fillId="0" borderId="0" xfId="58" applyNumberFormat="1" applyFont="1" applyFill="1" applyAlignment="1" quotePrefix="1">
      <alignment horizontal="left" vertical="center"/>
      <protection/>
    </xf>
    <xf numFmtId="41" fontId="25" fillId="0" borderId="0" xfId="58" applyNumberFormat="1" applyFont="1" applyFill="1" applyAlignment="1">
      <alignment horizontal="right" vertical="center"/>
      <protection/>
    </xf>
    <xf numFmtId="41" fontId="25" fillId="0" borderId="0" xfId="58" applyNumberFormat="1" applyFont="1" applyFill="1" applyAlignment="1">
      <alignment horizontal="right" vertical="center"/>
      <protection/>
    </xf>
    <xf numFmtId="0" fontId="25" fillId="0" borderId="0" xfId="58" applyNumberFormat="1" applyFont="1" applyFill="1" applyAlignment="1">
      <alignment horizontal="center" vertical="center"/>
      <protection/>
    </xf>
    <xf numFmtId="49" fontId="22" fillId="0" borderId="0" xfId="58" applyNumberFormat="1" applyFont="1" applyFill="1" applyAlignment="1">
      <alignment horizontal="right" vertical="center"/>
      <protection/>
    </xf>
    <xf numFmtId="41" fontId="22" fillId="0" borderId="0" xfId="58" applyNumberFormat="1" applyFont="1" applyFill="1" applyAlignment="1">
      <alignment horizontal="right" vertical="center"/>
      <protection/>
    </xf>
    <xf numFmtId="41" fontId="22" fillId="0" borderId="0" xfId="58" applyNumberFormat="1" applyFont="1" applyFill="1" applyAlignment="1">
      <alignment horizontal="right" vertical="center"/>
      <protection/>
    </xf>
    <xf numFmtId="0" fontId="22" fillId="0" borderId="12" xfId="58" applyNumberFormat="1" applyFont="1" applyFill="1" applyBorder="1" applyAlignment="1">
      <alignment horizontal="center" vertical="center" wrapText="1"/>
      <protection/>
    </xf>
    <xf numFmtId="37" fontId="22" fillId="0" borderId="12" xfId="58" applyNumberFormat="1" applyFont="1" applyFill="1" applyBorder="1" applyAlignment="1">
      <alignment horizontal="center" vertical="center" wrapText="1"/>
      <protection/>
    </xf>
    <xf numFmtId="0" fontId="23" fillId="0" borderId="0" xfId="58" applyNumberFormat="1" applyFont="1" applyFill="1" applyAlignment="1">
      <alignment horizontal="center" vertical="center"/>
      <protection/>
    </xf>
    <xf numFmtId="49" fontId="23" fillId="0" borderId="22" xfId="58" applyNumberFormat="1" applyFont="1" applyFill="1" applyBorder="1" applyAlignment="1">
      <alignment horizontal="center" vertical="center"/>
      <protection/>
    </xf>
    <xf numFmtId="49" fontId="23" fillId="0" borderId="23" xfId="58" applyNumberFormat="1" applyFont="1" applyFill="1" applyBorder="1" applyAlignment="1">
      <alignment horizontal="center" vertical="center"/>
      <protection/>
    </xf>
    <xf numFmtId="49" fontId="23" fillId="0" borderId="24" xfId="58" applyNumberFormat="1" applyFont="1" applyFill="1" applyBorder="1" applyAlignment="1">
      <alignment horizontal="center" vertical="center"/>
      <protection/>
    </xf>
    <xf numFmtId="0" fontId="23" fillId="0" borderId="12" xfId="58" applyNumberFormat="1" applyFont="1" applyFill="1" applyBorder="1" applyAlignment="1">
      <alignment horizontal="left" vertical="center"/>
      <protection/>
    </xf>
    <xf numFmtId="9" fontId="23" fillId="0" borderId="22" xfId="58" applyNumberFormat="1" applyFont="1" applyFill="1" applyBorder="1" applyAlignment="1">
      <alignment horizontal="center" vertical="center"/>
      <protection/>
    </xf>
    <xf numFmtId="0" fontId="23" fillId="0" borderId="23" xfId="58" applyNumberFormat="1" applyFont="1" applyFill="1" applyBorder="1" applyAlignment="1">
      <alignment horizontal="center" vertical="center"/>
      <protection/>
    </xf>
    <xf numFmtId="0" fontId="23" fillId="0" borderId="24" xfId="58" applyNumberFormat="1" applyFont="1" applyFill="1" applyBorder="1" applyAlignment="1">
      <alignment horizontal="center" vertical="center"/>
      <protection/>
    </xf>
    <xf numFmtId="0" fontId="23" fillId="0" borderId="22" xfId="58" applyNumberFormat="1" applyFont="1" applyFill="1" applyBorder="1" applyAlignment="1">
      <alignment horizontal="center" vertical="center"/>
      <protection/>
    </xf>
    <xf numFmtId="3" fontId="23" fillId="0" borderId="12" xfId="58" applyNumberFormat="1" applyFont="1" applyFill="1" applyBorder="1" applyAlignment="1">
      <alignment horizontal="right" vertical="center"/>
      <protection/>
    </xf>
    <xf numFmtId="0" fontId="23" fillId="0" borderId="12" xfId="58" applyNumberFormat="1" applyFont="1" applyFill="1" applyBorder="1" applyAlignment="1">
      <alignment horizontal="right" vertical="center"/>
      <protection/>
    </xf>
    <xf numFmtId="37" fontId="23" fillId="0" borderId="12" xfId="58" applyNumberFormat="1" applyFont="1" applyFill="1" applyBorder="1" applyAlignment="1">
      <alignment vertical="center"/>
      <protection/>
    </xf>
    <xf numFmtId="37" fontId="23" fillId="0" borderId="22" xfId="58" applyNumberFormat="1" applyFont="1" applyFill="1" applyBorder="1" applyAlignment="1">
      <alignment horizontal="center" vertical="center"/>
      <protection/>
    </xf>
    <xf numFmtId="37" fontId="23" fillId="0" borderId="23" xfId="58" applyNumberFormat="1" applyFont="1" applyFill="1" applyBorder="1" applyAlignment="1">
      <alignment horizontal="center" vertical="center"/>
      <protection/>
    </xf>
    <xf numFmtId="37" fontId="23" fillId="0" borderId="24" xfId="58" applyNumberFormat="1" applyFont="1" applyFill="1" applyBorder="1" applyAlignment="1">
      <alignment horizontal="center" vertical="center"/>
      <protection/>
    </xf>
    <xf numFmtId="0" fontId="23" fillId="0" borderId="0" xfId="58" applyNumberFormat="1" applyFont="1" applyFill="1" applyAlignment="1">
      <alignment vertical="center"/>
      <protection/>
    </xf>
    <xf numFmtId="37" fontId="22" fillId="0" borderId="0" xfId="58" applyNumberFormat="1" applyFont="1" applyFill="1" applyBorder="1" applyAlignment="1">
      <alignment vertical="center"/>
      <protection/>
    </xf>
    <xf numFmtId="0" fontId="22" fillId="0" borderId="22" xfId="58" applyNumberFormat="1" applyFont="1" applyFill="1" applyBorder="1" applyAlignment="1">
      <alignment horizontal="center" vertical="center"/>
      <protection/>
    </xf>
    <xf numFmtId="0" fontId="22" fillId="0" borderId="23" xfId="58" applyNumberFormat="1" applyFont="1" applyFill="1" applyBorder="1" applyAlignment="1">
      <alignment horizontal="center" vertical="center"/>
      <protection/>
    </xf>
    <xf numFmtId="0" fontId="22" fillId="0" borderId="24" xfId="58" applyNumberFormat="1" applyFont="1" applyFill="1" applyBorder="1" applyAlignment="1">
      <alignment horizontal="center" vertical="center"/>
      <protection/>
    </xf>
    <xf numFmtId="0" fontId="22" fillId="0" borderId="12" xfId="58" applyNumberFormat="1" applyFont="1" applyFill="1" applyBorder="1" applyAlignment="1">
      <alignment horizontal="left" vertical="center"/>
      <protection/>
    </xf>
    <xf numFmtId="3" fontId="22" fillId="0" borderId="12" xfId="58" applyNumberFormat="1" applyFont="1" applyFill="1" applyBorder="1" applyAlignment="1">
      <alignment vertical="center"/>
      <protection/>
    </xf>
    <xf numFmtId="0" fontId="22" fillId="0" borderId="12" xfId="58" applyNumberFormat="1" applyFont="1" applyFill="1" applyBorder="1" applyAlignment="1">
      <alignment vertical="center"/>
      <protection/>
    </xf>
    <xf numFmtId="37" fontId="22" fillId="0" borderId="12" xfId="58" applyNumberFormat="1" applyFont="1" applyFill="1" applyBorder="1" applyAlignment="1">
      <alignment vertical="center"/>
      <protection/>
    </xf>
    <xf numFmtId="37" fontId="23" fillId="0" borderId="0" xfId="58" applyNumberFormat="1" applyFont="1" applyFill="1" applyBorder="1" applyAlignment="1">
      <alignment vertical="center"/>
      <protection/>
    </xf>
    <xf numFmtId="43" fontId="25" fillId="0" borderId="0" xfId="58" applyNumberFormat="1" applyFont="1" applyFill="1" applyBorder="1" applyAlignment="1">
      <alignment vertical="center"/>
      <protection/>
    </xf>
    <xf numFmtId="41" fontId="22" fillId="0" borderId="15" xfId="58" applyNumberFormat="1" applyFont="1" applyFill="1" applyBorder="1" applyAlignment="1">
      <alignment horizontal="right" vertical="center"/>
      <protection/>
    </xf>
    <xf numFmtId="41" fontId="23" fillId="0" borderId="0" xfId="58" applyNumberFormat="1" applyFont="1" applyFill="1" applyAlignment="1">
      <alignment horizontal="right" vertical="center"/>
      <protection/>
    </xf>
    <xf numFmtId="41" fontId="22" fillId="0" borderId="0" xfId="58" applyNumberFormat="1" applyFont="1" applyFill="1" applyBorder="1" applyAlignment="1">
      <alignment horizontal="right" vertical="center"/>
      <protection/>
    </xf>
    <xf numFmtId="0" fontId="23" fillId="0" borderId="0" xfId="59" applyNumberFormat="1" applyFont="1" applyFill="1" applyAlignment="1">
      <alignment horizontal="left" vertical="center" wrapText="1"/>
      <protection/>
    </xf>
    <xf numFmtId="0" fontId="23" fillId="0" borderId="0" xfId="59" applyNumberFormat="1" applyFont="1" applyFill="1" applyAlignment="1">
      <alignment horizontal="left" vertical="center" wrapText="1"/>
      <protection/>
    </xf>
    <xf numFmtId="0" fontId="23" fillId="0" borderId="0" xfId="58" applyNumberFormat="1" applyFont="1" applyFill="1" applyAlignment="1">
      <alignment horizontal="center" vertical="center"/>
      <protection/>
    </xf>
    <xf numFmtId="38" fontId="23" fillId="0" borderId="0" xfId="58" applyNumberFormat="1" applyFont="1" applyFill="1" applyBorder="1" applyAlignment="1">
      <alignment vertical="center"/>
      <protection/>
    </xf>
    <xf numFmtId="41" fontId="22" fillId="0" borderId="14" xfId="58" applyNumberFormat="1" applyFont="1" applyFill="1" applyBorder="1" applyAlignment="1">
      <alignment vertical="center"/>
      <protection/>
    </xf>
    <xf numFmtId="41" fontId="23" fillId="0" borderId="0" xfId="58" applyNumberFormat="1" applyFont="1" applyFill="1" applyAlignment="1">
      <alignment vertical="center"/>
      <protection/>
    </xf>
    <xf numFmtId="37" fontId="32" fillId="0" borderId="0" xfId="58" applyNumberFormat="1" applyFont="1" applyFill="1" applyBorder="1" applyAlignment="1">
      <alignment vertical="center"/>
      <protection/>
    </xf>
    <xf numFmtId="41" fontId="22" fillId="0" borderId="0" xfId="58" applyNumberFormat="1" applyFont="1" applyFill="1" applyAlignment="1">
      <alignment vertical="center"/>
      <protection/>
    </xf>
    <xf numFmtId="41" fontId="23" fillId="0" borderId="13" xfId="58" applyNumberFormat="1" applyFont="1" applyFill="1" applyBorder="1" applyAlignment="1">
      <alignment vertical="center"/>
      <protection/>
    </xf>
    <xf numFmtId="41" fontId="23" fillId="0" borderId="0" xfId="58" applyNumberFormat="1" applyFont="1" applyFill="1" applyBorder="1" applyAlignment="1">
      <alignment vertical="center"/>
      <protection/>
    </xf>
    <xf numFmtId="0" fontId="25" fillId="0" borderId="0" xfId="58" applyNumberFormat="1" applyFont="1" applyFill="1" applyBorder="1" applyAlignment="1">
      <alignment horizontal="center" vertical="center"/>
      <protection/>
    </xf>
    <xf numFmtId="41" fontId="25" fillId="0" borderId="0" xfId="58" applyNumberFormat="1" applyFont="1" applyFill="1" applyAlignment="1">
      <alignment vertical="center"/>
      <protection/>
    </xf>
    <xf numFmtId="41" fontId="25" fillId="0" borderId="0" xfId="58" applyNumberFormat="1" applyFont="1" applyFill="1" applyBorder="1" applyAlignment="1">
      <alignment vertical="center"/>
      <protection/>
    </xf>
    <xf numFmtId="41" fontId="22" fillId="0" borderId="28" xfId="58" applyNumberFormat="1" applyFont="1" applyFill="1" applyBorder="1" applyAlignment="1">
      <alignment vertical="center"/>
      <protection/>
    </xf>
    <xf numFmtId="0" fontId="22" fillId="0" borderId="0" xfId="58" applyNumberFormat="1" applyFont="1" applyFill="1" applyAlignment="1">
      <alignment horizontal="right" vertical="center"/>
      <protection/>
    </xf>
    <xf numFmtId="0" fontId="22" fillId="0" borderId="12" xfId="58" applyNumberFormat="1" applyFont="1" applyFill="1" applyBorder="1" applyAlignment="1">
      <alignment horizontal="center" vertical="center"/>
      <protection/>
    </xf>
    <xf numFmtId="37" fontId="22" fillId="0" borderId="22" xfId="58" applyNumberFormat="1" applyFont="1" applyFill="1" applyBorder="1" applyAlignment="1">
      <alignment horizontal="center" vertical="center" wrapText="1"/>
      <protection/>
    </xf>
    <xf numFmtId="37" fontId="22" fillId="0" borderId="23" xfId="58" applyNumberFormat="1" applyFont="1" applyFill="1" applyBorder="1" applyAlignment="1">
      <alignment horizontal="center" vertical="center" wrapText="1"/>
      <protection/>
    </xf>
    <xf numFmtId="37" fontId="22" fillId="0" borderId="25" xfId="58" applyNumberFormat="1" applyFont="1" applyFill="1" applyBorder="1" applyAlignment="1">
      <alignment vertical="center" wrapText="1"/>
      <protection/>
    </xf>
    <xf numFmtId="0" fontId="23" fillId="0" borderId="12" xfId="58" applyNumberFormat="1" applyFont="1" applyFill="1" applyBorder="1" applyAlignment="1">
      <alignment horizontal="center" vertical="center" wrapText="1"/>
      <protection/>
    </xf>
    <xf numFmtId="0" fontId="23" fillId="0" borderId="12" xfId="58" applyNumberFormat="1" applyFont="1" applyFill="1" applyBorder="1" applyAlignment="1">
      <alignment horizontal="center" vertical="center"/>
      <protection/>
    </xf>
    <xf numFmtId="3" fontId="23" fillId="0" borderId="22" xfId="58" applyNumberFormat="1" applyFont="1" applyFill="1" applyBorder="1" applyAlignment="1">
      <alignment horizontal="right" vertical="center" wrapText="1"/>
      <protection/>
    </xf>
    <xf numFmtId="3" fontId="23" fillId="0" borderId="23" xfId="58" applyNumberFormat="1" applyFont="1" applyFill="1" applyBorder="1" applyAlignment="1">
      <alignment horizontal="right" vertical="center" wrapText="1"/>
      <protection/>
    </xf>
    <xf numFmtId="3" fontId="23" fillId="0" borderId="25" xfId="58" applyNumberFormat="1" applyFont="1" applyFill="1" applyBorder="1" applyAlignment="1">
      <alignment vertical="center" wrapText="1"/>
      <protection/>
    </xf>
    <xf numFmtId="3" fontId="23" fillId="0" borderId="22" xfId="58" applyNumberFormat="1" applyFont="1" applyFill="1" applyBorder="1" applyAlignment="1">
      <alignment horizontal="right" vertical="center"/>
      <protection/>
    </xf>
    <xf numFmtId="3" fontId="23" fillId="0" borderId="23" xfId="58" applyNumberFormat="1" applyFont="1" applyFill="1" applyBorder="1" applyAlignment="1">
      <alignment horizontal="right" vertical="center"/>
      <protection/>
    </xf>
    <xf numFmtId="3" fontId="23" fillId="0" borderId="25" xfId="58" applyNumberFormat="1" applyFont="1" applyFill="1" applyBorder="1" applyAlignment="1">
      <alignment vertical="center"/>
      <protection/>
    </xf>
    <xf numFmtId="0" fontId="25" fillId="0" borderId="0" xfId="58" applyNumberFormat="1" applyFont="1" applyFill="1" applyBorder="1" applyAlignment="1" quotePrefix="1">
      <alignment horizontal="left" vertical="center" wrapText="1"/>
      <protection/>
    </xf>
    <xf numFmtId="0" fontId="23" fillId="0" borderId="0" xfId="58" applyNumberFormat="1" applyFont="1" applyFill="1" applyBorder="1" applyAlignment="1" quotePrefix="1">
      <alignment vertical="top"/>
      <protection/>
    </xf>
    <xf numFmtId="0" fontId="25" fillId="0" borderId="0" xfId="58" applyNumberFormat="1" applyFont="1" applyFill="1" applyBorder="1" applyAlignment="1">
      <alignment horizontal="left" vertical="center" wrapText="1"/>
      <protection/>
    </xf>
    <xf numFmtId="37" fontId="22" fillId="0" borderId="12" xfId="58" applyNumberFormat="1" applyFont="1" applyFill="1" applyBorder="1" applyAlignment="1">
      <alignment horizontal="center" vertical="center"/>
      <protection/>
    </xf>
    <xf numFmtId="37" fontId="23" fillId="0" borderId="12" xfId="58" applyNumberFormat="1" applyFont="1" applyFill="1" applyBorder="1" applyAlignment="1">
      <alignment horizontal="center" vertical="center" wrapText="1"/>
      <protection/>
    </xf>
    <xf numFmtId="0" fontId="23" fillId="0" borderId="29" xfId="58" applyNumberFormat="1" applyFont="1" applyFill="1" applyBorder="1" applyAlignment="1">
      <alignment horizontal="left" vertical="center"/>
      <protection/>
    </xf>
    <xf numFmtId="0" fontId="23" fillId="0" borderId="29" xfId="58" applyNumberFormat="1" applyFont="1" applyFill="1" applyBorder="1" applyAlignment="1">
      <alignment horizontal="center" vertical="center"/>
      <protection/>
    </xf>
    <xf numFmtId="37" fontId="23" fillId="0" borderId="29" xfId="58" applyNumberFormat="1" applyFont="1" applyFill="1" applyBorder="1" applyAlignment="1">
      <alignment horizontal="center" vertical="center"/>
      <protection/>
    </xf>
    <xf numFmtId="0" fontId="23" fillId="0" borderId="30" xfId="58" applyNumberFormat="1" applyFont="1" applyFill="1" applyBorder="1" applyAlignment="1">
      <alignment horizontal="left" vertical="center"/>
      <protection/>
    </xf>
    <xf numFmtId="0" fontId="23" fillId="0" borderId="30" xfId="58" applyNumberFormat="1" applyFont="1" applyFill="1" applyBorder="1" applyAlignment="1">
      <alignment horizontal="center" vertical="center"/>
      <protection/>
    </xf>
    <xf numFmtId="37" fontId="23" fillId="0" borderId="30" xfId="58" applyNumberFormat="1" applyFont="1" applyFill="1" applyBorder="1" applyAlignment="1">
      <alignment horizontal="center" vertical="center"/>
      <protection/>
    </xf>
    <xf numFmtId="0" fontId="23" fillId="0" borderId="31" xfId="58" applyNumberFormat="1" applyFont="1" applyFill="1" applyBorder="1" applyAlignment="1">
      <alignment horizontal="left" vertical="center"/>
      <protection/>
    </xf>
    <xf numFmtId="0" fontId="23" fillId="0" borderId="31" xfId="58" applyNumberFormat="1" applyFont="1" applyFill="1" applyBorder="1" applyAlignment="1">
      <alignment horizontal="center" vertical="center"/>
      <protection/>
    </xf>
    <xf numFmtId="37" fontId="23" fillId="0" borderId="31" xfId="58" applyNumberFormat="1" applyFont="1" applyFill="1" applyBorder="1" applyAlignment="1">
      <alignment horizontal="center" vertical="center"/>
      <protection/>
    </xf>
    <xf numFmtId="41" fontId="22" fillId="0" borderId="12" xfId="58" applyNumberFormat="1" applyFont="1" applyFill="1" applyBorder="1" applyAlignment="1">
      <alignment horizontal="right" vertical="center"/>
      <protection/>
    </xf>
    <xf numFmtId="41" fontId="22" fillId="0" borderId="14" xfId="58" applyNumberFormat="1" applyFont="1" applyFill="1" applyBorder="1" applyAlignment="1">
      <alignment horizontal="right" vertical="center"/>
      <protection/>
    </xf>
    <xf numFmtId="41" fontId="32" fillId="0" borderId="0" xfId="58" applyNumberFormat="1" applyFont="1" applyFill="1" applyAlignment="1">
      <alignment horizontal="right" vertical="center"/>
      <protection/>
    </xf>
    <xf numFmtId="3" fontId="44" fillId="0" borderId="0" xfId="58" applyNumberFormat="1" applyFont="1" applyFill="1" applyBorder="1" applyAlignment="1">
      <alignment vertical="center"/>
      <protection/>
    </xf>
    <xf numFmtId="41" fontId="44" fillId="0" borderId="0" xfId="58" applyNumberFormat="1" applyFont="1" applyFill="1" applyAlignment="1">
      <alignment horizontal="right" vertical="center"/>
      <protection/>
    </xf>
    <xf numFmtId="41" fontId="32" fillId="0" borderId="0" xfId="58" applyNumberFormat="1" applyFont="1" applyFill="1" applyAlignment="1">
      <alignment horizontal="right" vertical="center"/>
      <protection/>
    </xf>
    <xf numFmtId="41" fontId="32" fillId="0" borderId="13" xfId="58" applyNumberFormat="1" applyFont="1" applyFill="1" applyBorder="1" applyAlignment="1">
      <alignment horizontal="right" vertical="center"/>
      <protection/>
    </xf>
    <xf numFmtId="41" fontId="44" fillId="0" borderId="13" xfId="58" applyNumberFormat="1" applyFont="1" applyFill="1" applyBorder="1" applyAlignment="1">
      <alignment horizontal="right" vertical="center"/>
      <protection/>
    </xf>
    <xf numFmtId="0" fontId="22" fillId="0" borderId="0" xfId="58" applyNumberFormat="1" applyFont="1" applyFill="1" applyAlignment="1">
      <alignment horizontal="center" vertical="center"/>
      <protection/>
    </xf>
    <xf numFmtId="0" fontId="22" fillId="0" borderId="23" xfId="58" applyNumberFormat="1" applyFont="1" applyFill="1" applyBorder="1" applyAlignment="1">
      <alignment horizontal="left" vertical="center"/>
      <protection/>
    </xf>
    <xf numFmtId="0" fontId="22" fillId="0" borderId="23" xfId="59" applyNumberFormat="1" applyFont="1" applyFill="1" applyBorder="1" applyAlignment="1">
      <alignment vertical="center" wrapText="1"/>
      <protection/>
    </xf>
    <xf numFmtId="0" fontId="22" fillId="0" borderId="23" xfId="59" applyNumberFormat="1" applyFont="1" applyFill="1" applyBorder="1" applyAlignment="1">
      <alignment horizontal="center" vertical="center" wrapText="1"/>
      <protection/>
    </xf>
    <xf numFmtId="0" fontId="22" fillId="0" borderId="23" xfId="58" applyNumberFormat="1" applyFont="1" applyFill="1" applyBorder="1" applyAlignment="1">
      <alignment horizontal="center" vertical="center" wrapText="1"/>
      <protection/>
    </xf>
    <xf numFmtId="0" fontId="34" fillId="0" borderId="23" xfId="60" applyNumberFormat="1" applyFont="1" applyFill="1" applyBorder="1" applyAlignment="1">
      <alignment horizontal="left" vertical="center" wrapText="1"/>
      <protection/>
    </xf>
    <xf numFmtId="0" fontId="35" fillId="0" borderId="0" xfId="60" applyNumberFormat="1" applyFont="1" applyFill="1" applyAlignment="1">
      <alignment horizontal="left" vertical="center" wrapText="1"/>
      <protection/>
    </xf>
    <xf numFmtId="0" fontId="37" fillId="0" borderId="0" xfId="60" applyNumberFormat="1" applyFont="1" applyFill="1" applyAlignment="1">
      <alignment horizontal="left" vertical="center" wrapText="1"/>
      <protection/>
    </xf>
    <xf numFmtId="0" fontId="46" fillId="0" borderId="23" xfId="60" applyNumberFormat="1" applyFont="1" applyFill="1" applyBorder="1" applyAlignment="1">
      <alignment horizontal="left" vertical="center" wrapText="1"/>
      <protection/>
    </xf>
    <xf numFmtId="0" fontId="37" fillId="0" borderId="0" xfId="60" applyNumberFormat="1" applyFont="1" applyFill="1" applyAlignment="1" quotePrefix="1">
      <alignment horizontal="left" vertical="center" wrapText="1"/>
      <protection/>
    </xf>
    <xf numFmtId="0" fontId="47" fillId="0" borderId="0" xfId="60" applyNumberFormat="1" applyFont="1" applyFill="1" applyAlignment="1">
      <alignment horizontal="left" vertical="center" wrapText="1"/>
      <protection/>
    </xf>
    <xf numFmtId="0" fontId="47" fillId="0" borderId="0" xfId="60" applyNumberFormat="1" applyFont="1" applyFill="1" applyAlignment="1" quotePrefix="1">
      <alignment horizontal="left" vertical="center" wrapText="1"/>
      <protection/>
    </xf>
    <xf numFmtId="0" fontId="47" fillId="0" borderId="13" xfId="60" applyNumberFormat="1" applyFont="1" applyFill="1" applyBorder="1" applyAlignment="1">
      <alignment horizontal="left" vertical="center" wrapText="1"/>
      <protection/>
    </xf>
    <xf numFmtId="1" fontId="36" fillId="0" borderId="0" xfId="59" applyNumberFormat="1" applyFont="1" applyFill="1" applyAlignment="1">
      <alignment vertical="center" shrinkToFit="1"/>
      <protection/>
    </xf>
    <xf numFmtId="0" fontId="29" fillId="0" borderId="0" xfId="58" applyNumberFormat="1" applyFont="1" applyFill="1" applyBorder="1" applyAlignment="1">
      <alignment vertical="center"/>
      <protection/>
    </xf>
    <xf numFmtId="41" fontId="25" fillId="0" borderId="0" xfId="58" applyNumberFormat="1" applyFont="1" applyFill="1" applyBorder="1" applyAlignment="1">
      <alignment horizontal="right" vertical="center"/>
      <protection/>
    </xf>
    <xf numFmtId="0" fontId="29" fillId="0" borderId="0" xfId="58" applyNumberFormat="1" applyFont="1" applyFill="1" applyBorder="1" applyAlignment="1">
      <alignment horizontal="left" vertical="center"/>
      <protection/>
    </xf>
    <xf numFmtId="0" fontId="45" fillId="0" borderId="0" xfId="59" applyNumberFormat="1" applyFont="1" applyFill="1" applyBorder="1" applyAlignment="1">
      <alignment vertical="center"/>
      <protection/>
    </xf>
    <xf numFmtId="3" fontId="45" fillId="0" borderId="0" xfId="59" applyNumberFormat="1" applyFont="1" applyFill="1" applyBorder="1" applyAlignment="1">
      <alignment vertical="center"/>
      <protection/>
    </xf>
    <xf numFmtId="3" fontId="45" fillId="0" borderId="0" xfId="59" applyNumberFormat="1" applyFont="1" applyFill="1" applyBorder="1" applyAlignment="1">
      <alignment vertical="center" shrinkToFit="1"/>
      <protection/>
    </xf>
    <xf numFmtId="0" fontId="45" fillId="0" borderId="0" xfId="60" applyNumberFormat="1" applyFont="1" applyFill="1" applyBorder="1" applyAlignment="1" quotePrefix="1">
      <alignment vertical="center"/>
      <protection/>
    </xf>
    <xf numFmtId="3" fontId="49" fillId="0" borderId="0" xfId="59" applyNumberFormat="1" applyFont="1" applyFill="1" applyBorder="1" applyAlignment="1">
      <alignment horizontal="right" vertical="center"/>
      <protection/>
    </xf>
    <xf numFmtId="0" fontId="23" fillId="0" borderId="0" xfId="58" applyNumberFormat="1" applyFont="1" applyFill="1" applyBorder="1" applyAlignment="1" quotePrefix="1">
      <alignment vertical="center"/>
      <protection/>
    </xf>
    <xf numFmtId="49" fontId="23" fillId="0" borderId="13" xfId="58" applyNumberFormat="1" applyFont="1" applyFill="1" applyBorder="1" applyAlignment="1" quotePrefix="1">
      <alignment horizontal="right" vertical="center"/>
      <protection/>
    </xf>
    <xf numFmtId="0" fontId="23" fillId="0" borderId="13" xfId="58" applyNumberFormat="1" applyFont="1" applyFill="1" applyBorder="1" applyAlignment="1" quotePrefix="1">
      <alignment horizontal="right" vertical="center"/>
      <protection/>
    </xf>
    <xf numFmtId="3" fontId="49" fillId="0" borderId="0" xfId="59" applyNumberFormat="1" applyFont="1" applyFill="1" applyBorder="1" applyAlignment="1">
      <alignment horizontal="center" vertical="center"/>
      <protection/>
    </xf>
    <xf numFmtId="0" fontId="36" fillId="0" borderId="0" xfId="59" applyNumberFormat="1" applyFont="1" applyFill="1" applyBorder="1" applyAlignment="1">
      <alignment vertical="center"/>
      <protection/>
    </xf>
    <xf numFmtId="0" fontId="45" fillId="0" borderId="0" xfId="59" applyNumberFormat="1" applyFont="1" applyFill="1" applyBorder="1" applyAlignment="1">
      <alignment horizontal="center" vertical="center"/>
      <protection/>
    </xf>
    <xf numFmtId="181" fontId="36" fillId="0" borderId="0" xfId="59" applyNumberFormat="1" applyFont="1" applyFill="1" applyBorder="1" applyAlignment="1">
      <alignment vertical="center" wrapText="1"/>
      <protection/>
    </xf>
    <xf numFmtId="0" fontId="50" fillId="0" borderId="0" xfId="59" applyNumberFormat="1" applyFont="1" applyFill="1" applyBorder="1" applyAlignment="1">
      <alignment horizontal="center" vertical="center"/>
      <protection/>
    </xf>
    <xf numFmtId="181" fontId="25" fillId="0" borderId="0" xfId="59" applyNumberFormat="1" applyFont="1" applyFill="1" applyBorder="1" applyAlignment="1">
      <alignment vertical="center" wrapText="1"/>
      <protection/>
    </xf>
    <xf numFmtId="181" fontId="25" fillId="0" borderId="0" xfId="59" applyNumberFormat="1" applyFont="1" applyFill="1" applyBorder="1" applyAlignment="1">
      <alignment horizontal="right" vertical="center" wrapText="1"/>
      <protection/>
    </xf>
    <xf numFmtId="0" fontId="49" fillId="0" borderId="0" xfId="59" applyNumberFormat="1" applyFont="1" applyFill="1" applyBorder="1" applyAlignment="1">
      <alignment horizontal="center" vertical="center"/>
      <protection/>
    </xf>
    <xf numFmtId="181" fontId="36" fillId="0" borderId="14" xfId="59" applyNumberFormat="1" applyFont="1" applyFill="1" applyBorder="1" applyAlignment="1">
      <alignment horizontal="right" vertical="center" wrapText="1"/>
      <protection/>
    </xf>
    <xf numFmtId="181" fontId="23" fillId="0" borderId="0" xfId="59" applyNumberFormat="1" applyFont="1" applyFill="1" applyBorder="1" applyAlignment="1">
      <alignment horizontal="right" vertical="center" wrapText="1"/>
      <protection/>
    </xf>
    <xf numFmtId="0" fontId="25" fillId="0" borderId="0" xfId="58" applyNumberFormat="1" applyFont="1" applyFill="1" applyBorder="1" applyAlignment="1">
      <alignment horizontal="left" vertical="center"/>
      <protection/>
    </xf>
    <xf numFmtId="3" fontId="36" fillId="0" borderId="0" xfId="59" applyNumberFormat="1" applyFont="1" applyFill="1" applyBorder="1" applyAlignment="1">
      <alignment vertical="center"/>
      <protection/>
    </xf>
    <xf numFmtId="37" fontId="23" fillId="0" borderId="0" xfId="58" applyNumberFormat="1" applyFont="1" applyFill="1" applyBorder="1" applyAlignment="1">
      <alignment horizontal="right" vertical="center"/>
      <protection/>
    </xf>
    <xf numFmtId="37" fontId="23" fillId="0" borderId="0" xfId="58" applyNumberFormat="1" applyFont="1" applyFill="1" applyAlignment="1">
      <alignment vertical="center"/>
      <protection/>
    </xf>
    <xf numFmtId="0" fontId="41" fillId="0" borderId="0" xfId="58" applyNumberFormat="1" applyFont="1" applyFill="1" applyAlignment="1">
      <alignment horizontal="right" vertical="center"/>
      <protection/>
    </xf>
    <xf numFmtId="14" fontId="23" fillId="0" borderId="13" xfId="58" applyNumberFormat="1" applyFont="1" applyFill="1" applyBorder="1" applyAlignment="1">
      <alignment horizontal="right" vertical="center"/>
      <protection/>
    </xf>
    <xf numFmtId="0" fontId="23" fillId="0" borderId="0" xfId="58" applyNumberFormat="1" applyFont="1" applyFill="1" applyAlignment="1" quotePrefix="1">
      <alignment vertical="center"/>
      <protection/>
    </xf>
    <xf numFmtId="0" fontId="25" fillId="0" borderId="0" xfId="58" applyNumberFormat="1" applyFont="1" applyFill="1" applyAlignment="1" quotePrefix="1">
      <alignment vertical="center"/>
      <protection/>
    </xf>
    <xf numFmtId="37" fontId="25" fillId="0" borderId="0" xfId="58" applyNumberFormat="1" applyFont="1" applyFill="1" applyBorder="1" applyAlignment="1">
      <alignment horizontal="right" vertical="center"/>
      <protection/>
    </xf>
    <xf numFmtId="41" fontId="32" fillId="0" borderId="0" xfId="58" applyNumberFormat="1" applyFont="1" applyFill="1" applyBorder="1" applyAlignment="1">
      <alignment horizontal="right" vertical="center"/>
      <protection/>
    </xf>
    <xf numFmtId="14" fontId="23" fillId="0" borderId="0" xfId="58" applyNumberFormat="1" applyFont="1" applyFill="1" applyAlignment="1">
      <alignment horizontal="right" vertical="center"/>
      <protection/>
    </xf>
    <xf numFmtId="0" fontId="36" fillId="0" borderId="0" xfId="58" applyNumberFormat="1" applyFont="1" applyFill="1" applyBorder="1" applyAlignment="1" quotePrefix="1">
      <alignment vertical="center"/>
      <protection/>
    </xf>
    <xf numFmtId="49" fontId="22" fillId="0" borderId="0" xfId="58" applyNumberFormat="1" applyFont="1" applyFill="1" applyBorder="1" applyAlignment="1">
      <alignment horizontal="center" vertical="center"/>
      <protection/>
    </xf>
    <xf numFmtId="0" fontId="23" fillId="0" borderId="0" xfId="58" applyNumberFormat="1" applyFont="1" applyFill="1" applyBorder="1" applyAlignment="1">
      <alignment horizontal="left" vertical="center"/>
      <protection/>
    </xf>
    <xf numFmtId="41" fontId="22" fillId="0" borderId="0" xfId="58" applyNumberFormat="1" applyFont="1" applyFill="1" applyBorder="1" applyAlignment="1">
      <alignment vertical="center"/>
      <protection/>
    </xf>
    <xf numFmtId="41" fontId="23" fillId="0" borderId="0" xfId="58" applyNumberFormat="1" applyFont="1" applyFill="1" applyBorder="1" applyAlignment="1">
      <alignment horizontal="center" vertical="center"/>
      <protection/>
    </xf>
    <xf numFmtId="0" fontId="22" fillId="0" borderId="0" xfId="58" applyNumberFormat="1" applyFont="1" applyFill="1" applyBorder="1" applyAlignment="1">
      <alignment horizontal="left" vertical="center"/>
      <protection/>
    </xf>
    <xf numFmtId="41" fontId="22" fillId="0" borderId="15" xfId="58" applyNumberFormat="1" applyFont="1" applyFill="1" applyBorder="1" applyAlignment="1">
      <alignment horizontal="center" vertical="center"/>
      <protection/>
    </xf>
    <xf numFmtId="41" fontId="23" fillId="0" borderId="13" xfId="58" applyNumberFormat="1" applyFont="1" applyFill="1" applyBorder="1" applyAlignment="1">
      <alignment horizontal="center" vertical="center"/>
      <protection/>
    </xf>
    <xf numFmtId="41" fontId="22" fillId="0" borderId="0" xfId="58" applyNumberFormat="1" applyFont="1" applyFill="1" applyBorder="1" applyAlignment="1">
      <alignment horizontal="center" vertical="center"/>
      <protection/>
    </xf>
    <xf numFmtId="9" fontId="23" fillId="0" borderId="0" xfId="58" applyNumberFormat="1" applyFont="1" applyFill="1" applyBorder="1" applyAlignment="1">
      <alignment horizontal="right" vertical="center"/>
      <protection/>
    </xf>
    <xf numFmtId="37" fontId="22" fillId="0" borderId="15" xfId="58" applyNumberFormat="1" applyFont="1" applyFill="1" applyBorder="1" applyAlignment="1">
      <alignment horizontal="right" vertical="center"/>
      <protection/>
    </xf>
    <xf numFmtId="41" fontId="23" fillId="0" borderId="14" xfId="58" applyNumberFormat="1" applyFont="1" applyFill="1" applyBorder="1" applyAlignment="1">
      <alignment vertical="center"/>
      <protection/>
    </xf>
    <xf numFmtId="0" fontId="51" fillId="0" borderId="0" xfId="58" applyNumberFormat="1" applyFont="1" applyFill="1" applyAlignment="1">
      <alignment horizontal="right" vertical="center"/>
      <protection/>
    </xf>
    <xf numFmtId="0" fontId="36" fillId="0" borderId="0" xfId="58" applyNumberFormat="1" applyFont="1" applyFill="1" applyBorder="1" applyAlignment="1">
      <alignment vertical="center"/>
      <protection/>
    </xf>
    <xf numFmtId="0" fontId="36" fillId="0" borderId="0" xfId="58" applyNumberFormat="1" applyFont="1" applyFill="1" applyAlignment="1">
      <alignment vertical="center"/>
      <protection/>
    </xf>
    <xf numFmtId="0" fontId="36" fillId="0" borderId="0" xfId="58" applyNumberFormat="1" applyFont="1" applyFill="1" applyBorder="1" applyAlignment="1">
      <alignment horizontal="center" vertical="center"/>
      <protection/>
    </xf>
    <xf numFmtId="0" fontId="36" fillId="0" borderId="0" xfId="58" applyNumberFormat="1" applyFont="1" applyFill="1" applyBorder="1" applyAlignment="1" quotePrefix="1">
      <alignment horizontal="center" vertical="center"/>
      <protection/>
    </xf>
    <xf numFmtId="14" fontId="23" fillId="0" borderId="13" xfId="58" applyNumberFormat="1" applyFont="1" applyFill="1" applyBorder="1" applyAlignment="1">
      <alignment horizontal="center" vertical="center"/>
      <protection/>
    </xf>
    <xf numFmtId="0" fontId="23" fillId="0" borderId="13" xfId="58" applyNumberFormat="1" applyFont="1" applyFill="1" applyBorder="1" applyAlignment="1" quotePrefix="1">
      <alignment horizontal="center" vertical="center"/>
      <protection/>
    </xf>
    <xf numFmtId="37" fontId="23" fillId="0" borderId="0" xfId="58" applyNumberFormat="1" applyFont="1" applyFill="1" applyAlignment="1">
      <alignment vertical="center"/>
      <protection/>
    </xf>
    <xf numFmtId="37" fontId="23" fillId="0" borderId="0" xfId="58" applyNumberFormat="1" applyFont="1" applyFill="1" applyAlignment="1">
      <alignment horizontal="right" vertical="center"/>
      <protection/>
    </xf>
    <xf numFmtId="0" fontId="23" fillId="0" borderId="0" xfId="58" applyNumberFormat="1" applyFont="1" applyFill="1" applyAlignment="1">
      <alignment vertical="top"/>
      <protection/>
    </xf>
    <xf numFmtId="0" fontId="23" fillId="0" borderId="0" xfId="58" applyNumberFormat="1" applyFont="1" applyFill="1" applyBorder="1" applyAlignment="1" quotePrefix="1">
      <alignment horizontal="center" vertical="center"/>
      <protection/>
    </xf>
    <xf numFmtId="195" fontId="23" fillId="0" borderId="0" xfId="58" applyNumberFormat="1" applyFont="1" applyFill="1" applyAlignment="1">
      <alignment vertical="center"/>
      <protection/>
    </xf>
    <xf numFmtId="0" fontId="23" fillId="0" borderId="0" xfId="58" applyNumberFormat="1" applyFont="1" applyFill="1" applyAlignment="1">
      <alignment horizontal="left" vertical="center" wrapText="1"/>
      <protection/>
    </xf>
    <xf numFmtId="0" fontId="25" fillId="0" borderId="0" xfId="58" applyNumberFormat="1" applyFont="1" applyFill="1" applyAlignment="1">
      <alignment horizontal="justify" vertical="center"/>
      <protection/>
    </xf>
    <xf numFmtId="0" fontId="25" fillId="0" borderId="0" xfId="58" applyNumberFormat="1" applyFont="1" applyFill="1" applyAlignment="1">
      <alignment horizontal="justify" vertical="center"/>
      <protection/>
    </xf>
    <xf numFmtId="0" fontId="22" fillId="0" borderId="0" xfId="58" applyNumberFormat="1" applyFont="1" applyFill="1" applyBorder="1" applyAlignment="1">
      <alignment horizontal="right" vertical="center"/>
      <protection/>
    </xf>
    <xf numFmtId="0" fontId="23" fillId="0" borderId="0" xfId="58" applyNumberFormat="1" applyFont="1" applyFill="1" applyBorder="1" applyAlignment="1">
      <alignment vertical="top"/>
      <protection/>
    </xf>
    <xf numFmtId="0" fontId="29" fillId="0" borderId="0" xfId="58" applyNumberFormat="1" applyFont="1" applyFill="1" applyAlignment="1" quotePrefix="1">
      <alignment vertical="center"/>
      <protection/>
    </xf>
    <xf numFmtId="0" fontId="22" fillId="0" borderId="0" xfId="58" applyNumberFormat="1" applyFont="1" applyFill="1" applyAlignment="1">
      <alignment vertical="center" wrapText="1"/>
      <protection/>
    </xf>
    <xf numFmtId="0" fontId="23" fillId="0" borderId="32" xfId="58" applyNumberFormat="1" applyFont="1" applyFill="1" applyBorder="1" applyAlignment="1">
      <alignment vertical="center" wrapText="1"/>
      <protection/>
    </xf>
    <xf numFmtId="0" fontId="23" fillId="0" borderId="32" xfId="58" applyNumberFormat="1" applyFont="1" applyFill="1" applyBorder="1" applyAlignment="1">
      <alignment horizontal="center" vertical="center" wrapText="1"/>
      <protection/>
    </xf>
    <xf numFmtId="41" fontId="23" fillId="0" borderId="32" xfId="58" applyNumberFormat="1" applyFont="1" applyFill="1" applyBorder="1" applyAlignment="1">
      <alignment horizontal="left" vertical="center" wrapText="1"/>
      <protection/>
    </xf>
    <xf numFmtId="41" fontId="23" fillId="0" borderId="0" xfId="58" applyNumberFormat="1" applyFont="1" applyFill="1" applyAlignment="1">
      <alignment vertical="center" wrapText="1"/>
      <protection/>
    </xf>
    <xf numFmtId="0" fontId="23" fillId="0" borderId="30" xfId="58" applyNumberFormat="1" applyFont="1" applyFill="1" applyBorder="1" applyAlignment="1">
      <alignment vertical="center" wrapText="1"/>
      <protection/>
    </xf>
    <xf numFmtId="0" fontId="23" fillId="0" borderId="30" xfId="58" applyNumberFormat="1" applyFont="1" applyFill="1" applyBorder="1" applyAlignment="1">
      <alignment horizontal="center" vertical="center" wrapText="1"/>
      <protection/>
    </xf>
    <xf numFmtId="0" fontId="23" fillId="0" borderId="33" xfId="58" applyNumberFormat="1" applyFont="1" applyFill="1" applyBorder="1" applyAlignment="1">
      <alignment horizontal="center" vertical="center" wrapText="1"/>
      <protection/>
    </xf>
    <xf numFmtId="0" fontId="23" fillId="0" borderId="34" xfId="58" applyNumberFormat="1" applyFont="1" applyFill="1" applyBorder="1" applyAlignment="1">
      <alignment horizontal="center" vertical="center" wrapText="1"/>
      <protection/>
    </xf>
    <xf numFmtId="0" fontId="23" fillId="0" borderId="35" xfId="58" applyNumberFormat="1" applyFont="1" applyFill="1" applyBorder="1" applyAlignment="1">
      <alignment horizontal="center" vertical="center" wrapText="1"/>
      <protection/>
    </xf>
    <xf numFmtId="41" fontId="23" fillId="0" borderId="33" xfId="58" applyNumberFormat="1" applyFont="1" applyFill="1" applyBorder="1" applyAlignment="1">
      <alignment horizontal="center" vertical="center" wrapText="1"/>
      <protection/>
    </xf>
    <xf numFmtId="41" fontId="23" fillId="0" borderId="34" xfId="58" applyNumberFormat="1" applyFont="1" applyFill="1" applyBorder="1" applyAlignment="1">
      <alignment horizontal="center" vertical="center" wrapText="1"/>
      <protection/>
    </xf>
    <xf numFmtId="41" fontId="23" fillId="0" borderId="35" xfId="58" applyNumberFormat="1" applyFont="1" applyFill="1" applyBorder="1" applyAlignment="1">
      <alignment horizontal="center" vertical="center" wrapText="1"/>
      <protection/>
    </xf>
    <xf numFmtId="41" fontId="23" fillId="0" borderId="30" xfId="58" applyNumberFormat="1" applyFont="1" applyFill="1" applyBorder="1" applyAlignment="1">
      <alignment horizontal="left" vertical="center" wrapText="1"/>
      <protection/>
    </xf>
    <xf numFmtId="41" fontId="23" fillId="0" borderId="0" xfId="58" applyNumberFormat="1" applyFont="1" applyFill="1" applyAlignment="1">
      <alignment vertical="top" wrapText="1"/>
      <protection/>
    </xf>
    <xf numFmtId="0" fontId="23" fillId="0" borderId="31" xfId="58" applyNumberFormat="1" applyFont="1" applyFill="1" applyBorder="1" applyAlignment="1">
      <alignment vertical="center" wrapText="1"/>
      <protection/>
    </xf>
    <xf numFmtId="0" fontId="23" fillId="0" borderId="31" xfId="58" applyNumberFormat="1" applyFont="1" applyFill="1" applyBorder="1" applyAlignment="1">
      <alignment horizontal="center" vertical="center" wrapText="1"/>
      <protection/>
    </xf>
    <xf numFmtId="41" fontId="23" fillId="0" borderId="31" xfId="58" applyNumberFormat="1" applyFont="1" applyFill="1" applyBorder="1" applyAlignment="1">
      <alignment horizontal="left" vertical="center" wrapText="1"/>
      <protection/>
    </xf>
    <xf numFmtId="0" fontId="23" fillId="0" borderId="0" xfId="58" applyNumberFormat="1" applyFont="1" applyFill="1" applyBorder="1" applyAlignment="1">
      <alignment vertical="center" wrapText="1"/>
      <protection/>
    </xf>
    <xf numFmtId="0" fontId="23" fillId="0" borderId="0" xfId="58" applyNumberFormat="1" applyFont="1" applyFill="1" applyBorder="1" applyAlignment="1">
      <alignment horizontal="center" vertical="center" wrapText="1"/>
      <protection/>
    </xf>
    <xf numFmtId="41" fontId="23" fillId="0" borderId="0" xfId="58" applyNumberFormat="1" applyFont="1" applyFill="1" applyBorder="1" applyAlignment="1">
      <alignment horizontal="center" vertical="center" wrapText="1"/>
      <protection/>
    </xf>
    <xf numFmtId="0" fontId="23" fillId="0" borderId="0" xfId="58" applyNumberFormat="1" applyFont="1" applyFill="1" applyAlignment="1">
      <alignment horizontal="left" vertical="center" wrapText="1"/>
      <protection/>
    </xf>
    <xf numFmtId="0" fontId="23" fillId="0" borderId="0" xfId="58" applyNumberFormat="1" applyFont="1" applyFill="1" applyAlignment="1">
      <alignment horizontal="center" vertical="center" wrapText="1"/>
      <protection/>
    </xf>
    <xf numFmtId="0" fontId="23" fillId="0" borderId="0" xfId="58" applyNumberFormat="1" applyFont="1" applyFill="1" applyAlignment="1">
      <alignment horizontal="right" vertical="center" wrapText="1"/>
      <protection/>
    </xf>
    <xf numFmtId="0" fontId="23" fillId="0" borderId="0" xfId="58" applyNumberFormat="1" applyFont="1" applyFill="1" applyAlignment="1">
      <alignment horizontal="right" vertical="top" wrapText="1"/>
      <protection/>
    </xf>
    <xf numFmtId="0" fontId="22" fillId="0" borderId="12" xfId="58" applyNumberFormat="1" applyFont="1" applyBorder="1" applyAlignment="1">
      <alignment horizontal="center" vertical="center" wrapText="1"/>
      <protection/>
    </xf>
    <xf numFmtId="0" fontId="23" fillId="0" borderId="32" xfId="58" applyNumberFormat="1" applyFont="1" applyFill="1" applyBorder="1" applyAlignment="1">
      <alignment horizontal="left" vertical="center" wrapText="1"/>
      <protection/>
    </xf>
    <xf numFmtId="0" fontId="23" fillId="0" borderId="32" xfId="58" applyNumberFormat="1" applyFont="1" applyBorder="1" applyAlignment="1">
      <alignment horizontal="center" vertical="center" wrapText="1"/>
      <protection/>
    </xf>
    <xf numFmtId="0" fontId="23" fillId="0" borderId="30" xfId="58" applyNumberFormat="1" applyFont="1" applyFill="1" applyBorder="1" applyAlignment="1">
      <alignment horizontal="left" vertical="center" wrapText="1"/>
      <protection/>
    </xf>
    <xf numFmtId="0" fontId="23" fillId="0" borderId="30" xfId="58" applyNumberFormat="1" applyFont="1" applyBorder="1" applyAlignment="1">
      <alignment horizontal="center" vertical="center" wrapText="1"/>
      <protection/>
    </xf>
    <xf numFmtId="0" fontId="23" fillId="0" borderId="31" xfId="58" applyNumberFormat="1" applyFont="1" applyFill="1" applyBorder="1" applyAlignment="1">
      <alignment horizontal="left" vertical="center" wrapText="1"/>
      <protection/>
    </xf>
    <xf numFmtId="0" fontId="23" fillId="0" borderId="31" xfId="58" applyNumberFormat="1" applyFont="1" applyBorder="1" applyAlignment="1">
      <alignment horizontal="center" vertical="center" wrapText="1"/>
      <protection/>
    </xf>
    <xf numFmtId="0" fontId="23" fillId="0" borderId="0" xfId="58" applyNumberFormat="1" applyFont="1" applyAlignment="1">
      <alignment horizontal="center" vertical="center" wrapText="1"/>
      <protection/>
    </xf>
    <xf numFmtId="0" fontId="23" fillId="0" borderId="0" xfId="61" applyFont="1" applyFill="1" applyAlignment="1">
      <alignment horizontal="left" vertical="center" wrapText="1"/>
      <protection/>
    </xf>
    <xf numFmtId="2" fontId="23" fillId="0" borderId="0" xfId="58" applyNumberFormat="1" applyFont="1" applyFill="1" applyBorder="1" applyAlignment="1">
      <alignment vertical="center" wrapText="1"/>
      <protection/>
    </xf>
    <xf numFmtId="0" fontId="23" fillId="0" borderId="0" xfId="61" applyFont="1" applyFill="1" applyAlignment="1">
      <alignment horizontal="left" vertical="center" wrapText="1"/>
      <protection/>
    </xf>
    <xf numFmtId="0" fontId="29" fillId="0" borderId="0" xfId="61" applyFont="1" applyFill="1" applyAlignment="1">
      <alignment horizontal="left" vertical="center" wrapText="1"/>
      <protection/>
    </xf>
    <xf numFmtId="0" fontId="22" fillId="0" borderId="12" xfId="61" applyFont="1" applyFill="1" applyBorder="1" applyAlignment="1">
      <alignment horizontal="center" vertical="center" wrapText="1"/>
      <protection/>
    </xf>
    <xf numFmtId="14" fontId="22" fillId="0" borderId="12" xfId="61" applyNumberFormat="1" applyFont="1" applyFill="1" applyBorder="1" applyAlignment="1">
      <alignment horizontal="center" vertical="center" wrapText="1"/>
      <protection/>
    </xf>
    <xf numFmtId="2" fontId="22" fillId="0" borderId="0" xfId="58" applyNumberFormat="1" applyFont="1" applyFill="1" applyBorder="1" applyAlignment="1">
      <alignment vertical="center" wrapText="1"/>
      <protection/>
    </xf>
    <xf numFmtId="3" fontId="23" fillId="0" borderId="12" xfId="58" applyNumberFormat="1" applyFont="1" applyFill="1" applyBorder="1" applyAlignment="1">
      <alignment horizontal="center" vertical="center"/>
      <protection/>
    </xf>
    <xf numFmtId="37" fontId="23" fillId="0" borderId="12" xfId="58" applyNumberFormat="1" applyFont="1" applyFill="1" applyBorder="1" applyAlignment="1">
      <alignment horizontal="center" vertical="center"/>
      <protection/>
    </xf>
    <xf numFmtId="0" fontId="23" fillId="0" borderId="12" xfId="61" applyFont="1" applyFill="1" applyBorder="1" applyAlignment="1">
      <alignment horizontal="left" vertical="center" wrapText="1"/>
      <protection/>
    </xf>
    <xf numFmtId="3" fontId="23" fillId="0" borderId="12" xfId="61" applyNumberFormat="1" applyFont="1" applyFill="1" applyBorder="1" applyAlignment="1">
      <alignment horizontal="center" vertical="center" wrapText="1"/>
      <protection/>
    </xf>
    <xf numFmtId="3" fontId="23" fillId="0" borderId="0" xfId="58" applyNumberFormat="1" applyFont="1" applyFill="1" applyBorder="1" applyAlignment="1">
      <alignment horizontal="center" vertical="center"/>
      <protection/>
    </xf>
    <xf numFmtId="0" fontId="24" fillId="0" borderId="0" xfId="58" applyNumberFormat="1" applyFont="1" applyFill="1" applyAlignment="1">
      <alignment horizontal="left" vertical="center"/>
      <protection/>
    </xf>
    <xf numFmtId="0" fontId="51" fillId="0" borderId="0" xfId="58" applyNumberFormat="1" applyFont="1" applyFill="1" applyAlignment="1">
      <alignment vertical="center"/>
      <protection/>
    </xf>
    <xf numFmtId="0" fontId="51" fillId="0" borderId="0" xfId="58" applyNumberFormat="1" applyFont="1" applyAlignment="1">
      <alignment vertical="center"/>
      <protection/>
    </xf>
    <xf numFmtId="0" fontId="51" fillId="0" borderId="0" xfId="58" applyNumberFormat="1" applyFont="1" applyFill="1" applyAlignment="1">
      <alignment horizontal="center" vertical="center"/>
      <protection/>
    </xf>
    <xf numFmtId="0" fontId="24" fillId="0" borderId="0" xfId="58" applyNumberFormat="1" applyFont="1" applyFill="1" applyAlignment="1">
      <alignment horizontal="center" vertical="center"/>
      <protection/>
    </xf>
    <xf numFmtId="0" fontId="51" fillId="0" borderId="0" xfId="58" applyNumberFormat="1" applyFont="1" applyAlignment="1">
      <alignment vertical="top"/>
      <protection/>
    </xf>
    <xf numFmtId="0" fontId="24" fillId="0" borderId="0" xfId="58" applyNumberFormat="1" applyFont="1" applyFill="1" applyAlignment="1">
      <alignment vertical="center"/>
      <protection/>
    </xf>
    <xf numFmtId="0" fontId="24" fillId="0" borderId="0" xfId="58" applyNumberFormat="1" applyFont="1" applyAlignment="1">
      <alignment vertical="center"/>
      <protection/>
    </xf>
    <xf numFmtId="3" fontId="24" fillId="0" borderId="0" xfId="58" applyNumberFormat="1" applyFont="1" applyFill="1" applyAlignment="1" quotePrefix="1">
      <alignment horizontal="center" vertical="center"/>
      <protection/>
    </xf>
    <xf numFmtId="0" fontId="24" fillId="0" borderId="0" xfId="58" applyNumberFormat="1" applyFont="1" applyAlignment="1">
      <alignment vertical="top"/>
      <protection/>
    </xf>
    <xf numFmtId="0" fontId="23" fillId="0" borderId="0" xfId="58" applyNumberFormat="1" applyFont="1" applyBorder="1" applyAlignment="1">
      <alignment vertical="top"/>
      <protection/>
    </xf>
    <xf numFmtId="37" fontId="22" fillId="0" borderId="14" xfId="58" applyNumberFormat="1" applyFont="1" applyFill="1" applyBorder="1" applyAlignment="1">
      <alignment vertical="center"/>
      <protection/>
    </xf>
    <xf numFmtId="0" fontId="22" fillId="0" borderId="0" xfId="58" applyNumberFormat="1" applyFont="1" applyFill="1" applyAlignment="1">
      <alignment horizontal="left" vertical="top"/>
      <protection/>
    </xf>
    <xf numFmtId="0" fontId="36" fillId="34" borderId="0" xfId="58" applyNumberFormat="1" applyFont="1" applyFill="1" applyAlignment="1">
      <alignment vertical="top"/>
      <protection/>
    </xf>
    <xf numFmtId="0" fontId="36" fillId="0" borderId="0" xfId="58" applyNumberFormat="1" applyFont="1" applyFill="1" applyAlignment="1">
      <alignment vertical="top"/>
      <protection/>
    </xf>
    <xf numFmtId="181" fontId="23" fillId="0" borderId="0" xfId="45" applyNumberFormat="1" applyFont="1" applyAlignment="1">
      <alignment vertical="top"/>
    </xf>
    <xf numFmtId="3" fontId="22" fillId="0" borderId="0" xfId="62" applyNumberFormat="1" applyFont="1" applyFill="1" applyBorder="1" applyAlignment="1" applyProtection="1">
      <alignment/>
      <protection hidden="1"/>
    </xf>
    <xf numFmtId="0" fontId="22" fillId="0" borderId="0" xfId="62" applyNumberFormat="1" applyFont="1" applyFill="1" applyBorder="1" applyAlignment="1" applyProtection="1">
      <alignment/>
      <protection hidden="1"/>
    </xf>
    <xf numFmtId="0" fontId="23" fillId="0" borderId="0" xfId="62" applyNumberFormat="1" applyFont="1" applyFill="1" applyBorder="1" applyAlignment="1" applyProtection="1">
      <alignment/>
      <protection hidden="1"/>
    </xf>
    <xf numFmtId="38" fontId="22" fillId="0" borderId="0" xfId="62" applyNumberFormat="1" applyFont="1" applyFill="1" applyBorder="1" applyAlignment="1" applyProtection="1">
      <alignment horizontal="right"/>
      <protection hidden="1"/>
    </xf>
    <xf numFmtId="0" fontId="22" fillId="0" borderId="0" xfId="62" applyNumberFormat="1" applyFont="1" applyFill="1" applyBorder="1" applyAlignment="1" applyProtection="1">
      <alignment horizontal="right"/>
      <protection hidden="1"/>
    </xf>
    <xf numFmtId="0" fontId="45" fillId="34" borderId="0" xfId="62" applyNumberFormat="1" applyFont="1" applyFill="1" applyBorder="1" applyAlignment="1" applyProtection="1">
      <alignment horizontal="centerContinuous"/>
      <protection hidden="1"/>
    </xf>
    <xf numFmtId="0" fontId="36" fillId="34" borderId="0" xfId="62" applyNumberFormat="1" applyFont="1" applyFill="1" applyBorder="1" applyAlignment="1" applyProtection="1">
      <alignment horizontal="centerContinuous"/>
      <protection hidden="1"/>
    </xf>
    <xf numFmtId="0" fontId="36" fillId="0" borderId="0" xfId="62" applyNumberFormat="1" applyFont="1" applyFill="1" applyBorder="1" applyAlignment="1" applyProtection="1">
      <alignment horizontal="centerContinuous"/>
      <protection hidden="1"/>
    </xf>
    <xf numFmtId="181" fontId="23" fillId="0" borderId="0" xfId="45" applyNumberFormat="1" applyFont="1" applyBorder="1" applyAlignment="1" applyProtection="1">
      <alignment/>
      <protection hidden="1"/>
    </xf>
    <xf numFmtId="3" fontId="23" fillId="0" borderId="0" xfId="62" applyNumberFormat="1" applyFont="1" applyFill="1" applyBorder="1" applyAlignment="1" applyProtection="1">
      <alignment vertical="center"/>
      <protection hidden="1"/>
    </xf>
    <xf numFmtId="38" fontId="23" fillId="0" borderId="0" xfId="62" applyNumberFormat="1" applyFont="1" applyFill="1" applyBorder="1" applyAlignment="1" applyProtection="1">
      <alignment horizontal="right" vertical="center"/>
      <protection hidden="1"/>
    </xf>
    <xf numFmtId="0" fontId="45" fillId="34" borderId="0" xfId="62" applyNumberFormat="1" applyFont="1" applyFill="1" applyBorder="1" applyAlignment="1" applyProtection="1">
      <alignment horizontal="centerContinuous" vertical="center"/>
      <protection hidden="1"/>
    </xf>
    <xf numFmtId="0" fontId="45" fillId="0" borderId="0" xfId="62" applyNumberFormat="1" applyFont="1" applyFill="1" applyBorder="1" applyAlignment="1" applyProtection="1">
      <alignment horizontal="centerContinuous" vertical="center"/>
      <protection hidden="1"/>
    </xf>
    <xf numFmtId="181" fontId="23" fillId="0" borderId="0" xfId="45" applyNumberFormat="1" applyFont="1" applyBorder="1" applyAlignment="1" applyProtection="1">
      <alignment vertical="center"/>
      <protection hidden="1"/>
    </xf>
    <xf numFmtId="0" fontId="22" fillId="0" borderId="0" xfId="62" applyNumberFormat="1" applyFont="1" applyFill="1" applyBorder="1" applyAlignment="1" applyProtection="1">
      <alignment vertical="top"/>
      <protection hidden="1"/>
    </xf>
    <xf numFmtId="0" fontId="23" fillId="0" borderId="0" xfId="62" applyNumberFormat="1" applyFont="1" applyFill="1" applyBorder="1" applyAlignment="1" applyProtection="1">
      <alignment vertical="top"/>
      <protection hidden="1"/>
    </xf>
    <xf numFmtId="0" fontId="36" fillId="34" borderId="0" xfId="62" applyNumberFormat="1" applyFont="1" applyFill="1" applyBorder="1" applyAlignment="1" applyProtection="1">
      <alignment vertical="top"/>
      <protection hidden="1"/>
    </xf>
    <xf numFmtId="0" fontId="36" fillId="0" borderId="0" xfId="62" applyNumberFormat="1" applyFont="1" applyFill="1" applyBorder="1" applyAlignment="1" applyProtection="1">
      <alignment vertical="top"/>
      <protection hidden="1"/>
    </xf>
    <xf numFmtId="181" fontId="23" fillId="0" borderId="0" xfId="45" applyNumberFormat="1" applyFont="1" applyBorder="1" applyAlignment="1" applyProtection="1">
      <alignment vertical="top"/>
      <protection hidden="1"/>
    </xf>
    <xf numFmtId="181" fontId="22" fillId="0" borderId="0" xfId="45" applyNumberFormat="1" applyFont="1" applyFill="1" applyBorder="1" applyAlignment="1" applyProtection="1">
      <alignment horizontal="left" vertical="center"/>
      <protection hidden="1"/>
    </xf>
    <xf numFmtId="38" fontId="36" fillId="0" borderId="0" xfId="58" applyNumberFormat="1" applyFont="1" applyFill="1" applyAlignment="1">
      <alignment vertical="top"/>
      <protection/>
    </xf>
    <xf numFmtId="38" fontId="23" fillId="0" borderId="0" xfId="58" applyNumberFormat="1" applyFont="1" applyAlignment="1">
      <alignment vertical="top"/>
      <protection/>
    </xf>
    <xf numFmtId="0" fontId="22" fillId="0" borderId="0" xfId="58" applyNumberFormat="1" applyFont="1" applyFill="1" applyAlignment="1">
      <alignment vertical="top"/>
      <protection/>
    </xf>
    <xf numFmtId="0" fontId="23" fillId="0" borderId="0" xfId="58" applyNumberFormat="1" applyFont="1" applyFill="1" applyAlignment="1">
      <alignment horizontal="left" vertical="top"/>
      <protection/>
    </xf>
    <xf numFmtId="37" fontId="23" fillId="0" borderId="14" xfId="58" applyNumberFormat="1" applyFont="1" applyFill="1" applyBorder="1" applyAlignment="1">
      <alignment vertical="top"/>
      <protection/>
    </xf>
    <xf numFmtId="37" fontId="23" fillId="0" borderId="0" xfId="58" applyNumberFormat="1" applyFont="1" applyFill="1" applyBorder="1" applyAlignment="1">
      <alignment vertical="top"/>
      <protection/>
    </xf>
    <xf numFmtId="9" fontId="23" fillId="0" borderId="0" xfId="66" applyFont="1" applyAlignment="1">
      <alignment vertical="top"/>
    </xf>
    <xf numFmtId="37" fontId="23" fillId="0" borderId="0" xfId="58" applyNumberFormat="1" applyFont="1" applyFill="1" applyAlignment="1">
      <alignment vertical="top"/>
      <protection/>
    </xf>
    <xf numFmtId="37" fontId="23" fillId="0" borderId="0" xfId="58" applyNumberFormat="1" applyFont="1" applyFill="1" applyAlignment="1">
      <alignment vertical="top"/>
      <protection/>
    </xf>
    <xf numFmtId="3" fontId="28" fillId="0" borderId="0" xfId="57" applyNumberFormat="1" applyFont="1" applyAlignment="1">
      <alignment horizontal="center" vertical="center"/>
      <protection/>
    </xf>
    <xf numFmtId="0" fontId="36" fillId="34" borderId="0" xfId="58" applyNumberFormat="1" applyFont="1" applyFill="1" applyAlignment="1">
      <alignment vertical="center"/>
      <protection/>
    </xf>
    <xf numFmtId="181" fontId="23" fillId="0" borderId="0" xfId="45" applyNumberFormat="1" applyFont="1" applyAlignment="1">
      <alignment vertical="center"/>
    </xf>
    <xf numFmtId="37" fontId="22" fillId="0" borderId="15" xfId="58" applyNumberFormat="1" applyFont="1" applyFill="1" applyBorder="1" applyAlignment="1">
      <alignment vertical="top"/>
      <protection/>
    </xf>
    <xf numFmtId="37" fontId="22" fillId="0" borderId="0" xfId="58" applyNumberFormat="1" applyFont="1" applyFill="1" applyBorder="1" applyAlignment="1">
      <alignment vertical="top"/>
      <protection/>
    </xf>
    <xf numFmtId="38" fontId="36" fillId="34" borderId="0" xfId="58" applyNumberFormat="1" applyFont="1" applyFill="1" applyAlignment="1">
      <alignment vertical="top"/>
      <protection/>
    </xf>
    <xf numFmtId="0" fontId="43" fillId="0" borderId="0" xfId="57" applyFont="1" applyAlignment="1">
      <alignment horizontal="justify"/>
      <protection/>
    </xf>
    <xf numFmtId="0" fontId="43" fillId="0" borderId="0" xfId="57" applyFont="1">
      <alignment/>
      <protection/>
    </xf>
    <xf numFmtId="0" fontId="27" fillId="0" borderId="0" xfId="57" applyFont="1" applyAlignment="1">
      <alignment horizontal="left" vertical="center"/>
      <protection/>
    </xf>
    <xf numFmtId="38" fontId="36" fillId="0" borderId="0" xfId="58" applyNumberFormat="1" applyFont="1" applyFill="1" applyAlignment="1">
      <alignment vertical="center"/>
      <protection/>
    </xf>
    <xf numFmtId="38" fontId="23" fillId="0" borderId="0" xfId="58" applyNumberFormat="1" applyFont="1" applyAlignment="1">
      <alignment vertical="center"/>
      <protection/>
    </xf>
    <xf numFmtId="0" fontId="30" fillId="0" borderId="0" xfId="57" applyFont="1" applyAlignment="1" quotePrefix="1">
      <alignment horizontal="left" vertical="center"/>
      <protection/>
    </xf>
    <xf numFmtId="0" fontId="38" fillId="34" borderId="0" xfId="58" applyNumberFormat="1" applyFont="1" applyFill="1" applyAlignment="1">
      <alignment vertical="center"/>
      <protection/>
    </xf>
    <xf numFmtId="38" fontId="38" fillId="0" borderId="0" xfId="58" applyNumberFormat="1" applyFont="1" applyFill="1" applyAlignment="1">
      <alignment vertical="center"/>
      <protection/>
    </xf>
    <xf numFmtId="38" fontId="25" fillId="0" borderId="0" xfId="58" applyNumberFormat="1" applyFont="1" applyAlignment="1">
      <alignment vertical="center"/>
      <protection/>
    </xf>
    <xf numFmtId="43" fontId="23" fillId="0" borderId="0" xfId="45" applyFont="1" applyFill="1" applyBorder="1" applyAlignment="1">
      <alignment vertical="center"/>
    </xf>
    <xf numFmtId="41" fontId="23" fillId="0" borderId="0" xfId="45" applyNumberFormat="1" applyFont="1" applyFill="1" applyAlignment="1">
      <alignment horizontal="right" vertical="center"/>
    </xf>
    <xf numFmtId="41" fontId="23" fillId="0" borderId="0" xfId="45" applyNumberFormat="1" applyFont="1" applyFill="1" applyAlignment="1">
      <alignment vertical="center"/>
    </xf>
    <xf numFmtId="37" fontId="23" fillId="0" borderId="13" xfId="58" applyNumberFormat="1" applyFont="1" applyFill="1" applyBorder="1" applyAlignment="1">
      <alignment vertical="top"/>
      <protection/>
    </xf>
    <xf numFmtId="41" fontId="23" fillId="0" borderId="13" xfId="45" applyNumberFormat="1" applyFont="1" applyFill="1" applyBorder="1" applyAlignment="1">
      <alignment horizontal="right" vertical="center"/>
    </xf>
    <xf numFmtId="37" fontId="22" fillId="0" borderId="15" xfId="58" applyNumberFormat="1" applyFont="1" applyFill="1" applyBorder="1" applyAlignment="1">
      <alignment vertical="center"/>
      <protection/>
    </xf>
    <xf numFmtId="38" fontId="36" fillId="34" borderId="0" xfId="58" applyNumberFormat="1" applyFont="1" applyFill="1" applyAlignment="1">
      <alignment vertical="center"/>
      <protection/>
    </xf>
    <xf numFmtId="0" fontId="23" fillId="0" borderId="0" xfId="59" applyNumberFormat="1" applyFont="1" applyFill="1" applyAlignment="1">
      <alignment vertical="top"/>
      <protection/>
    </xf>
    <xf numFmtId="181" fontId="23" fillId="0" borderId="0" xfId="45" applyNumberFormat="1" applyFont="1" applyFill="1" applyBorder="1" applyAlignment="1">
      <alignment vertical="center"/>
    </xf>
    <xf numFmtId="37" fontId="23" fillId="0" borderId="36" xfId="58" applyNumberFormat="1" applyFont="1" applyFill="1" applyBorder="1" applyAlignment="1">
      <alignment vertical="top"/>
      <protection/>
    </xf>
    <xf numFmtId="37" fontId="23" fillId="0" borderId="34" xfId="58" applyNumberFormat="1" applyFont="1" applyFill="1" applyBorder="1" applyAlignment="1">
      <alignment vertical="top"/>
      <protection/>
    </xf>
    <xf numFmtId="43" fontId="23" fillId="0" borderId="0" xfId="45" applyFont="1" applyFill="1" applyAlignment="1">
      <alignment vertical="center"/>
    </xf>
    <xf numFmtId="41" fontId="23" fillId="0" borderId="0" xfId="45" applyNumberFormat="1" applyFont="1" applyFill="1" applyAlignment="1">
      <alignment vertical="center"/>
    </xf>
    <xf numFmtId="0" fontId="25" fillId="0" borderId="0" xfId="58" applyNumberFormat="1" applyFont="1" applyFill="1" applyAlignment="1">
      <alignment vertical="top"/>
      <protection/>
    </xf>
    <xf numFmtId="37" fontId="25" fillId="0" borderId="0" xfId="58" applyNumberFormat="1" applyFont="1" applyFill="1" applyAlignment="1">
      <alignment vertical="top"/>
      <protection/>
    </xf>
    <xf numFmtId="37" fontId="25" fillId="0" borderId="0" xfId="58" applyNumberFormat="1" applyFont="1" applyFill="1" applyAlignment="1">
      <alignment vertical="top"/>
      <protection/>
    </xf>
    <xf numFmtId="37" fontId="25" fillId="0" borderId="0" xfId="58" applyNumberFormat="1" applyFont="1" applyFill="1" applyAlignment="1">
      <alignment vertical="center"/>
      <protection/>
    </xf>
    <xf numFmtId="181" fontId="23" fillId="0" borderId="0" xfId="45" applyNumberFormat="1" applyFont="1" applyFill="1" applyAlignment="1">
      <alignment vertical="center"/>
    </xf>
    <xf numFmtId="41" fontId="25" fillId="0" borderId="13" xfId="45" applyNumberFormat="1" applyFont="1" applyFill="1" applyBorder="1" applyAlignment="1">
      <alignment vertical="center"/>
    </xf>
    <xf numFmtId="41" fontId="22" fillId="0" borderId="15" xfId="45" applyNumberFormat="1" applyFont="1" applyFill="1" applyBorder="1" applyAlignment="1">
      <alignment vertical="center"/>
    </xf>
    <xf numFmtId="0" fontId="22" fillId="0" borderId="0" xfId="59" applyNumberFormat="1" applyFont="1" applyFill="1" applyAlignment="1">
      <alignment vertical="top"/>
      <protection/>
    </xf>
    <xf numFmtId="0" fontId="36" fillId="0" borderId="14" xfId="59" applyNumberFormat="1" applyFont="1" applyFill="1" applyBorder="1" applyAlignment="1">
      <alignment vertical="top"/>
      <protection/>
    </xf>
    <xf numFmtId="0" fontId="36" fillId="0" borderId="14" xfId="59" applyNumberFormat="1" applyFont="1" applyFill="1" applyBorder="1" applyAlignment="1">
      <alignment horizontal="center" vertical="top"/>
      <protection/>
    </xf>
    <xf numFmtId="0" fontId="45" fillId="0" borderId="14" xfId="58" applyNumberFormat="1" applyFont="1" applyFill="1" applyBorder="1" applyAlignment="1">
      <alignment horizontal="center" vertical="top"/>
      <protection/>
    </xf>
    <xf numFmtId="0" fontId="45" fillId="0" borderId="0" xfId="58" applyNumberFormat="1" applyFont="1" applyFill="1" applyBorder="1" applyAlignment="1">
      <alignment horizontal="center" vertical="top"/>
      <protection/>
    </xf>
    <xf numFmtId="0" fontId="22" fillId="0" borderId="13" xfId="57" applyFont="1" applyBorder="1" applyAlignment="1">
      <alignment horizontal="center" vertical="center"/>
      <protection/>
    </xf>
    <xf numFmtId="0" fontId="22" fillId="0" borderId="20" xfId="57" applyFont="1" applyBorder="1" applyAlignment="1">
      <alignment horizontal="center" vertical="center"/>
      <protection/>
    </xf>
    <xf numFmtId="0" fontId="36" fillId="0" borderId="13" xfId="58" applyNumberFormat="1" applyFont="1" applyFill="1" applyBorder="1" applyAlignment="1">
      <alignment vertical="top"/>
      <protection/>
    </xf>
    <xf numFmtId="0" fontId="36" fillId="0" borderId="13" xfId="59" applyNumberFormat="1" applyFont="1" applyFill="1" applyBorder="1" applyAlignment="1">
      <alignment vertical="top"/>
      <protection/>
    </xf>
    <xf numFmtId="0" fontId="36" fillId="0" borderId="13" xfId="59" applyNumberFormat="1" applyFont="1" applyFill="1" applyBorder="1" applyAlignment="1">
      <alignment horizontal="center" vertical="top"/>
      <protection/>
    </xf>
    <xf numFmtId="0" fontId="36" fillId="0" borderId="13" xfId="58" applyNumberFormat="1" applyFont="1" applyFill="1" applyBorder="1" applyAlignment="1">
      <alignment horizontal="center" vertical="top"/>
      <protection/>
    </xf>
    <xf numFmtId="0" fontId="36" fillId="0" borderId="0" xfId="58" applyNumberFormat="1" applyFont="1" applyFill="1" applyBorder="1" applyAlignment="1">
      <alignment horizontal="center" vertical="top"/>
      <protection/>
    </xf>
    <xf numFmtId="0" fontId="23" fillId="0" borderId="23" xfId="57" applyBorder="1" applyAlignment="1">
      <alignment horizontal="right" vertical="center"/>
      <protection/>
    </xf>
    <xf numFmtId="0" fontId="23" fillId="0" borderId="24" xfId="57" applyBorder="1" applyAlignment="1">
      <alignment horizontal="right" vertical="center"/>
      <protection/>
    </xf>
    <xf numFmtId="0" fontId="54" fillId="0" borderId="23" xfId="60" applyNumberFormat="1" applyFont="1" applyFill="1" applyBorder="1" applyAlignment="1">
      <alignment vertical="top"/>
      <protection/>
    </xf>
    <xf numFmtId="0" fontId="36" fillId="0" borderId="23" xfId="59" applyNumberFormat="1" applyFont="1" applyFill="1" applyBorder="1" applyAlignment="1">
      <alignment vertical="top"/>
      <protection/>
    </xf>
    <xf numFmtId="0" fontId="36" fillId="0" borderId="23" xfId="59" applyNumberFormat="1" applyFont="1" applyFill="1" applyBorder="1" applyAlignment="1">
      <alignment vertical="top" shrinkToFit="1"/>
      <protection/>
    </xf>
    <xf numFmtId="0" fontId="36" fillId="0" borderId="23" xfId="58" applyNumberFormat="1" applyFont="1" applyFill="1" applyBorder="1" applyAlignment="1">
      <alignment vertical="top" shrinkToFit="1"/>
      <protection/>
    </xf>
    <xf numFmtId="0" fontId="36" fillId="0" borderId="0" xfId="58" applyNumberFormat="1" applyFont="1" applyFill="1" applyBorder="1" applyAlignment="1">
      <alignment vertical="top" shrinkToFit="1"/>
      <protection/>
    </xf>
    <xf numFmtId="41" fontId="23" fillId="0" borderId="16" xfId="57" applyNumberFormat="1" applyFont="1" applyBorder="1" applyAlignment="1">
      <alignment vertical="center"/>
      <protection/>
    </xf>
    <xf numFmtId="0" fontId="23" fillId="0" borderId="14" xfId="57" applyFont="1" applyBorder="1" applyAlignment="1">
      <alignment vertical="center"/>
      <protection/>
    </xf>
    <xf numFmtId="41" fontId="23" fillId="0" borderId="16" xfId="57" applyNumberFormat="1" applyFont="1" applyBorder="1" applyAlignment="1">
      <alignment horizontal="right" vertical="center"/>
      <protection/>
    </xf>
    <xf numFmtId="0" fontId="23" fillId="0" borderId="14" xfId="57" applyFont="1" applyBorder="1" applyAlignment="1">
      <alignment horizontal="right" vertical="center"/>
      <protection/>
    </xf>
    <xf numFmtId="0" fontId="23" fillId="0" borderId="17" xfId="57" applyFont="1" applyBorder="1" applyAlignment="1">
      <alignment horizontal="right" vertical="center"/>
      <protection/>
    </xf>
    <xf numFmtId="0" fontId="55" fillId="0" borderId="0" xfId="60" applyNumberFormat="1" applyFont="1" applyFill="1" applyAlignment="1">
      <alignment vertical="center"/>
      <protection/>
    </xf>
    <xf numFmtId="3" fontId="36" fillId="0" borderId="0" xfId="59" applyNumberFormat="1" applyFont="1" applyFill="1" applyBorder="1" applyAlignment="1">
      <alignment vertical="center" shrinkToFit="1"/>
      <protection/>
    </xf>
    <xf numFmtId="3" fontId="36" fillId="0" borderId="0" xfId="58" applyNumberFormat="1" applyFont="1" applyFill="1" applyAlignment="1">
      <alignment vertical="center" shrinkToFit="1"/>
      <protection/>
    </xf>
    <xf numFmtId="3" fontId="36" fillId="0" borderId="0" xfId="58" applyNumberFormat="1" applyFont="1" applyFill="1" applyAlignment="1">
      <alignment vertical="center" shrinkToFit="1"/>
      <protection/>
    </xf>
    <xf numFmtId="3" fontId="36" fillId="34" borderId="0" xfId="58" applyNumberFormat="1" applyFont="1" applyFill="1" applyAlignment="1">
      <alignment vertical="center"/>
      <protection/>
    </xf>
    <xf numFmtId="41" fontId="23" fillId="0" borderId="27" xfId="57" applyNumberFormat="1" applyFont="1" applyBorder="1" applyAlignment="1">
      <alignment horizontal="center" vertical="center"/>
      <protection/>
    </xf>
    <xf numFmtId="41" fontId="23" fillId="0" borderId="25" xfId="57" applyNumberFormat="1" applyFont="1" applyBorder="1" applyAlignment="1">
      <alignment vertical="center"/>
      <protection/>
    </xf>
    <xf numFmtId="0" fontId="23" fillId="0" borderId="0" xfId="57" applyFont="1" applyAlignment="1">
      <alignment vertical="center"/>
      <protection/>
    </xf>
    <xf numFmtId="41" fontId="23" fillId="0" borderId="25" xfId="57" applyNumberFormat="1" applyFont="1" applyBorder="1" applyAlignment="1">
      <alignment horizontal="right" vertical="center"/>
      <protection/>
    </xf>
    <xf numFmtId="0" fontId="23" fillId="0" borderId="0" xfId="57" applyFont="1" applyBorder="1" applyAlignment="1">
      <alignment horizontal="right" vertical="center"/>
      <protection/>
    </xf>
    <xf numFmtId="0" fontId="23" fillId="0" borderId="26" xfId="57" applyFont="1" applyBorder="1" applyAlignment="1">
      <alignment horizontal="right" vertical="center"/>
      <protection/>
    </xf>
    <xf numFmtId="3" fontId="36" fillId="0" borderId="0" xfId="59" applyNumberFormat="1" applyFont="1" applyFill="1" applyAlignment="1">
      <alignment vertical="center" shrinkToFit="1"/>
      <protection/>
    </xf>
    <xf numFmtId="3" fontId="36" fillId="0" borderId="0" xfId="59" applyNumberFormat="1" applyFont="1" applyFill="1" applyAlignment="1">
      <alignment vertical="center" shrinkToFit="1"/>
      <protection/>
    </xf>
    <xf numFmtId="41" fontId="25" fillId="0" borderId="27" xfId="57" applyNumberFormat="1" applyFont="1" applyBorder="1" applyAlignment="1">
      <alignment horizontal="center" vertical="center"/>
      <protection/>
    </xf>
    <xf numFmtId="41" fontId="25" fillId="0" borderId="25" xfId="57" applyNumberFormat="1" applyFont="1" applyBorder="1" applyAlignment="1">
      <alignment vertical="center"/>
      <protection/>
    </xf>
    <xf numFmtId="41" fontId="25" fillId="0" borderId="25" xfId="57" applyNumberFormat="1" applyFont="1" applyBorder="1" applyAlignment="1">
      <alignment horizontal="right" vertical="center"/>
      <protection/>
    </xf>
    <xf numFmtId="0" fontId="47" fillId="0" borderId="0" xfId="60" applyNumberFormat="1" applyFont="1" applyFill="1" applyAlignment="1">
      <alignment vertical="center"/>
      <protection/>
    </xf>
    <xf numFmtId="0" fontId="38" fillId="0" borderId="0" xfId="59" applyNumberFormat="1" applyFont="1" applyFill="1" applyAlignment="1">
      <alignment vertical="center"/>
      <protection/>
    </xf>
    <xf numFmtId="3" fontId="38" fillId="0" borderId="0" xfId="59" applyNumberFormat="1" applyFont="1" applyFill="1" applyAlignment="1">
      <alignment vertical="center" shrinkToFit="1"/>
      <protection/>
    </xf>
    <xf numFmtId="3" fontId="38" fillId="0" borderId="0" xfId="58" applyNumberFormat="1" applyFont="1" applyFill="1" applyAlignment="1">
      <alignment vertical="center" shrinkToFit="1"/>
      <protection/>
    </xf>
    <xf numFmtId="3" fontId="38" fillId="0" borderId="0" xfId="58" applyNumberFormat="1" applyFont="1" applyFill="1" applyAlignment="1">
      <alignment vertical="center" shrinkToFit="1"/>
      <protection/>
    </xf>
    <xf numFmtId="41" fontId="23" fillId="0" borderId="0" xfId="45" applyNumberFormat="1" applyFont="1" applyFill="1" applyBorder="1" applyAlignment="1">
      <alignment vertical="center"/>
    </xf>
    <xf numFmtId="41" fontId="38" fillId="0" borderId="27" xfId="45" applyNumberFormat="1" applyFont="1" applyFill="1" applyBorder="1" applyAlignment="1">
      <alignment horizontal="center" vertical="center"/>
    </xf>
    <xf numFmtId="0" fontId="23" fillId="0" borderId="0" xfId="57" applyFont="1" applyAlignment="1">
      <alignment horizontal="right" vertical="center"/>
      <protection/>
    </xf>
    <xf numFmtId="41" fontId="38" fillId="34" borderId="0" xfId="58" applyNumberFormat="1" applyFont="1" applyFill="1" applyAlignment="1">
      <alignment vertical="center"/>
      <protection/>
    </xf>
    <xf numFmtId="41" fontId="23" fillId="0" borderId="0" xfId="57" applyNumberFormat="1" applyFont="1" applyBorder="1" applyAlignment="1">
      <alignment vertical="center"/>
      <protection/>
    </xf>
    <xf numFmtId="41" fontId="23" fillId="0" borderId="26" xfId="57" applyNumberFormat="1" applyFont="1" applyBorder="1" applyAlignment="1">
      <alignment vertical="center"/>
      <protection/>
    </xf>
    <xf numFmtId="41" fontId="38" fillId="0" borderId="25" xfId="57" applyNumberFormat="1" applyFont="1" applyBorder="1" applyAlignment="1">
      <alignment horizontal="right" vertical="center"/>
      <protection/>
    </xf>
    <xf numFmtId="41" fontId="38" fillId="0" borderId="0" xfId="57" applyNumberFormat="1" applyFont="1" applyBorder="1" applyAlignment="1">
      <alignment horizontal="right" vertical="center"/>
      <protection/>
    </xf>
    <xf numFmtId="3" fontId="38" fillId="0" borderId="0" xfId="59" applyNumberFormat="1" applyFont="1" applyFill="1" applyAlignment="1">
      <alignment vertical="center" shrinkToFit="1"/>
      <protection/>
    </xf>
    <xf numFmtId="0" fontId="36" fillId="0" borderId="0" xfId="57" applyFont="1" applyAlignment="1">
      <alignment horizontal="right" vertical="center"/>
      <protection/>
    </xf>
    <xf numFmtId="41" fontId="23" fillId="0" borderId="21" xfId="57" applyNumberFormat="1" applyFont="1" applyBorder="1" applyAlignment="1">
      <alignment horizontal="center" vertical="center"/>
      <protection/>
    </xf>
    <xf numFmtId="0" fontId="23" fillId="0" borderId="13" xfId="57" applyFont="1" applyBorder="1" applyAlignment="1">
      <alignment horizontal="right" vertical="center"/>
      <protection/>
    </xf>
    <xf numFmtId="0" fontId="23" fillId="0" borderId="20" xfId="57" applyFont="1" applyBorder="1" applyAlignment="1">
      <alignment horizontal="right" vertical="center"/>
      <protection/>
    </xf>
    <xf numFmtId="41" fontId="22" fillId="0" borderId="23" xfId="57" applyNumberFormat="1" applyFont="1" applyBorder="1" applyAlignment="1">
      <alignment horizontal="right" vertical="center"/>
      <protection/>
    </xf>
    <xf numFmtId="41" fontId="22" fillId="0" borderId="12" xfId="57" applyNumberFormat="1" applyFont="1" applyBorder="1" applyAlignment="1">
      <alignment horizontal="center" vertical="center"/>
      <protection/>
    </xf>
    <xf numFmtId="41" fontId="23" fillId="0" borderId="22" xfId="57" applyNumberFormat="1" applyFont="1" applyBorder="1" applyAlignment="1">
      <alignment vertical="center"/>
      <protection/>
    </xf>
    <xf numFmtId="41" fontId="23" fillId="0" borderId="23" xfId="57" applyNumberFormat="1" applyFont="1" applyBorder="1" applyAlignment="1">
      <alignment vertical="center"/>
      <protection/>
    </xf>
    <xf numFmtId="41" fontId="23" fillId="0" borderId="24" xfId="57" applyNumberFormat="1" applyFont="1" applyBorder="1" applyAlignment="1">
      <alignment vertical="center"/>
      <protection/>
    </xf>
    <xf numFmtId="41" fontId="25" fillId="0" borderId="22" xfId="57" applyNumberFormat="1" applyFont="1" applyBorder="1" applyAlignment="1">
      <alignment horizontal="right" vertical="center"/>
      <protection/>
    </xf>
    <xf numFmtId="0" fontId="23" fillId="0" borderId="23" xfId="57" applyFont="1" applyBorder="1" applyAlignment="1">
      <alignment horizontal="right" vertical="center"/>
      <protection/>
    </xf>
    <xf numFmtId="0" fontId="23" fillId="0" borderId="24" xfId="57" applyFont="1" applyBorder="1" applyAlignment="1">
      <alignment horizontal="right" vertical="center"/>
      <protection/>
    </xf>
    <xf numFmtId="0" fontId="45" fillId="0" borderId="23" xfId="59" applyNumberFormat="1" applyFont="1" applyFill="1" applyBorder="1" applyAlignment="1">
      <alignment vertical="top"/>
      <protection/>
    </xf>
    <xf numFmtId="0" fontId="45" fillId="0" borderId="23" xfId="59" applyNumberFormat="1" applyFont="1" applyFill="1" applyBorder="1" applyAlignment="1">
      <alignment vertical="top" shrinkToFit="1"/>
      <protection/>
    </xf>
    <xf numFmtId="0" fontId="45" fillId="0" borderId="23" xfId="59" applyNumberFormat="1" applyFont="1" applyFill="1" applyBorder="1" applyAlignment="1">
      <alignment vertical="top" shrinkToFit="1"/>
      <protection/>
    </xf>
    <xf numFmtId="0" fontId="45" fillId="0" borderId="23" xfId="58" applyNumberFormat="1" applyFont="1" applyFill="1" applyBorder="1" applyAlignment="1">
      <alignment vertical="top" shrinkToFit="1"/>
      <protection/>
    </xf>
    <xf numFmtId="0" fontId="45" fillId="0" borderId="0" xfId="58" applyNumberFormat="1" applyFont="1" applyFill="1" applyBorder="1" applyAlignment="1">
      <alignment vertical="top" shrinkToFit="1"/>
      <protection/>
    </xf>
    <xf numFmtId="0" fontId="45" fillId="34" borderId="0" xfId="58" applyNumberFormat="1" applyFont="1" applyFill="1" applyAlignment="1">
      <alignment vertical="top"/>
      <protection/>
    </xf>
    <xf numFmtId="181" fontId="22" fillId="0" borderId="0" xfId="45" applyNumberFormat="1" applyFont="1" applyAlignment="1">
      <alignment vertical="top"/>
    </xf>
    <xf numFmtId="41" fontId="25" fillId="0" borderId="16" xfId="57" applyNumberFormat="1" applyFont="1" applyBorder="1" applyAlignment="1">
      <alignment horizontal="right" vertical="center"/>
      <protection/>
    </xf>
    <xf numFmtId="0" fontId="36" fillId="0" borderId="0" xfId="60" applyNumberFormat="1" applyFont="1" applyFill="1" applyAlignment="1">
      <alignment vertical="top"/>
      <protection/>
    </xf>
    <xf numFmtId="0" fontId="36" fillId="0" borderId="0" xfId="59" applyNumberFormat="1" applyFont="1" applyFill="1" applyAlignment="1">
      <alignment vertical="top"/>
      <protection/>
    </xf>
    <xf numFmtId="3" fontId="36" fillId="0" borderId="0" xfId="59" applyNumberFormat="1" applyFont="1" applyFill="1" applyAlignment="1">
      <alignment vertical="top" shrinkToFit="1"/>
      <protection/>
    </xf>
    <xf numFmtId="3" fontId="36" fillId="0" borderId="0" xfId="58" applyNumberFormat="1" applyFont="1" applyFill="1" applyAlignment="1">
      <alignment vertical="top" shrinkToFit="1"/>
      <protection/>
    </xf>
    <xf numFmtId="3" fontId="36" fillId="0" borderId="0" xfId="58" applyNumberFormat="1" applyFont="1" applyFill="1" applyAlignment="1">
      <alignment vertical="top" shrinkToFit="1"/>
      <protection/>
    </xf>
    <xf numFmtId="3" fontId="36" fillId="34" borderId="0" xfId="58" applyNumberFormat="1" applyFont="1" applyFill="1" applyAlignment="1">
      <alignment vertical="top"/>
      <protection/>
    </xf>
    <xf numFmtId="0" fontId="36" fillId="0" borderId="0" xfId="57" applyFont="1" applyBorder="1" applyAlignment="1">
      <alignment horizontal="right" vertical="center"/>
      <protection/>
    </xf>
    <xf numFmtId="0" fontId="36" fillId="0" borderId="26" xfId="57" applyFont="1" applyBorder="1" applyAlignment="1">
      <alignment horizontal="right" vertical="center"/>
      <protection/>
    </xf>
    <xf numFmtId="3" fontId="36" fillId="0" borderId="0" xfId="59" applyNumberFormat="1" applyFont="1" applyFill="1" applyAlignment="1">
      <alignment vertical="top" shrinkToFit="1"/>
      <protection/>
    </xf>
    <xf numFmtId="0" fontId="25" fillId="0" borderId="0" xfId="58" applyNumberFormat="1" applyFont="1" applyFill="1" applyAlignment="1">
      <alignment horizontal="left" vertical="top"/>
      <protection/>
    </xf>
    <xf numFmtId="0" fontId="47" fillId="0" borderId="0" xfId="60" applyNumberFormat="1" applyFont="1" applyFill="1" applyAlignment="1">
      <alignment vertical="top"/>
      <protection/>
    </xf>
    <xf numFmtId="0" fontId="38" fillId="0" borderId="0" xfId="59" applyNumberFormat="1" applyFont="1" applyFill="1" applyAlignment="1">
      <alignment vertical="top"/>
      <protection/>
    </xf>
    <xf numFmtId="3" fontId="38" fillId="0" borderId="0" xfId="59" applyNumberFormat="1" applyFont="1" applyFill="1" applyAlignment="1">
      <alignment vertical="top" shrinkToFit="1"/>
      <protection/>
    </xf>
    <xf numFmtId="3" fontId="38" fillId="0" borderId="0" xfId="58" applyNumberFormat="1" applyFont="1" applyFill="1" applyAlignment="1">
      <alignment vertical="top" shrinkToFit="1"/>
      <protection/>
    </xf>
    <xf numFmtId="3" fontId="38" fillId="0" borderId="0" xfId="58" applyNumberFormat="1" applyFont="1" applyFill="1" applyAlignment="1">
      <alignment vertical="top" shrinkToFit="1"/>
      <protection/>
    </xf>
    <xf numFmtId="41" fontId="38" fillId="34" borderId="0" xfId="58" applyNumberFormat="1" applyFont="1" applyFill="1" applyAlignment="1">
      <alignment vertical="top"/>
      <protection/>
    </xf>
    <xf numFmtId="0" fontId="38" fillId="34" borderId="0" xfId="58" applyNumberFormat="1" applyFont="1" applyFill="1" applyAlignment="1">
      <alignment vertical="top"/>
      <protection/>
    </xf>
    <xf numFmtId="0" fontId="29" fillId="0" borderId="0" xfId="58" applyNumberFormat="1" applyFont="1" applyFill="1" applyAlignment="1">
      <alignment horizontal="left" vertical="top"/>
      <protection/>
    </xf>
    <xf numFmtId="3" fontId="38" fillId="0" borderId="0" xfId="59" applyNumberFormat="1" applyFont="1" applyFill="1" applyAlignment="1">
      <alignment vertical="top" shrinkToFit="1"/>
      <protection/>
    </xf>
    <xf numFmtId="3" fontId="50" fillId="0" borderId="0" xfId="58" applyNumberFormat="1" applyFont="1" applyFill="1" applyAlignment="1">
      <alignment vertical="top" shrinkToFit="1"/>
      <protection/>
    </xf>
    <xf numFmtId="41" fontId="38" fillId="0" borderId="27" xfId="57" applyNumberFormat="1" applyFont="1" applyBorder="1" applyAlignment="1">
      <alignment horizontal="center" vertical="center"/>
      <protection/>
    </xf>
    <xf numFmtId="3" fontId="50" fillId="0" borderId="0" xfId="58" applyNumberFormat="1" applyFont="1" applyFill="1" applyAlignment="1">
      <alignment vertical="top" shrinkToFit="1"/>
      <protection/>
    </xf>
    <xf numFmtId="41" fontId="25" fillId="0" borderId="19" xfId="57" applyNumberFormat="1" applyFont="1" applyBorder="1" applyAlignment="1">
      <alignment horizontal="right" vertical="center"/>
      <protection/>
    </xf>
    <xf numFmtId="0" fontId="36" fillId="0" borderId="0" xfId="60" applyNumberFormat="1" applyFont="1" applyFill="1" applyBorder="1" applyAlignment="1">
      <alignment vertical="top"/>
      <protection/>
    </xf>
    <xf numFmtId="41" fontId="23" fillId="0" borderId="12" xfId="57" applyNumberFormat="1" applyFont="1" applyBorder="1" applyAlignment="1">
      <alignment horizontal="center" vertical="center"/>
      <protection/>
    </xf>
    <xf numFmtId="41" fontId="23" fillId="0" borderId="22" xfId="57" applyNumberFormat="1" applyFont="1" applyBorder="1" applyAlignment="1">
      <alignment horizontal="right" vertical="center"/>
      <protection/>
    </xf>
    <xf numFmtId="41" fontId="36" fillId="0" borderId="23" xfId="57" applyNumberFormat="1" applyFont="1" applyBorder="1" applyAlignment="1">
      <alignment horizontal="center" vertical="center"/>
      <protection/>
    </xf>
    <xf numFmtId="41" fontId="36" fillId="0" borderId="24" xfId="57" applyNumberFormat="1" applyFont="1" applyBorder="1" applyAlignment="1">
      <alignment horizontal="center" vertical="center"/>
      <protection/>
    </xf>
    <xf numFmtId="3" fontId="45" fillId="34" borderId="0" xfId="58" applyNumberFormat="1" applyFont="1" applyFill="1" applyAlignment="1">
      <alignment vertical="top"/>
      <protection/>
    </xf>
    <xf numFmtId="41" fontId="23" fillId="0" borderId="18" xfId="57" applyNumberFormat="1" applyFont="1" applyBorder="1" applyAlignment="1">
      <alignment horizontal="center" vertical="center"/>
      <protection/>
    </xf>
    <xf numFmtId="0" fontId="55" fillId="0" borderId="0" xfId="60" applyNumberFormat="1" applyFont="1" applyFill="1" applyAlignment="1">
      <alignment vertical="top"/>
      <protection/>
    </xf>
    <xf numFmtId="41" fontId="36" fillId="34" borderId="0" xfId="58" applyNumberFormat="1" applyFont="1" applyFill="1" applyAlignment="1">
      <alignment vertical="top"/>
      <protection/>
    </xf>
    <xf numFmtId="0" fontId="55" fillId="0" borderId="13" xfId="60" applyNumberFormat="1" applyFont="1" applyFill="1" applyBorder="1" applyAlignment="1">
      <alignment vertical="top"/>
      <protection/>
    </xf>
    <xf numFmtId="3" fontId="36" fillId="0" borderId="13" xfId="59" applyNumberFormat="1" applyFont="1" applyFill="1" applyBorder="1" applyAlignment="1">
      <alignment vertical="top" shrinkToFit="1"/>
      <protection/>
    </xf>
    <xf numFmtId="3" fontId="36" fillId="0" borderId="13" xfId="58" applyNumberFormat="1" applyFont="1" applyFill="1" applyBorder="1" applyAlignment="1">
      <alignment vertical="top" shrinkToFit="1"/>
      <protection/>
    </xf>
    <xf numFmtId="3" fontId="36" fillId="0" borderId="0" xfId="58" applyNumberFormat="1" applyFont="1" applyFill="1" applyBorder="1" applyAlignment="1">
      <alignment vertical="top" shrinkToFit="1"/>
      <protection/>
    </xf>
    <xf numFmtId="41" fontId="23" fillId="0" borderId="0" xfId="57" applyNumberFormat="1" applyFont="1" applyBorder="1" applyAlignment="1">
      <alignment horizontal="center" vertical="center"/>
      <protection/>
    </xf>
    <xf numFmtId="0" fontId="55" fillId="0" borderId="0" xfId="60" applyNumberFormat="1" applyFont="1" applyFill="1" applyBorder="1" applyAlignment="1">
      <alignment vertical="top"/>
      <protection/>
    </xf>
    <xf numFmtId="0" fontId="36" fillId="0" borderId="0" xfId="59" applyNumberFormat="1" applyFont="1" applyFill="1" applyBorder="1" applyAlignment="1">
      <alignment vertical="top"/>
      <protection/>
    </xf>
    <xf numFmtId="3" fontId="36" fillId="0" borderId="0" xfId="59" applyNumberFormat="1" applyFont="1" applyFill="1" applyBorder="1" applyAlignment="1">
      <alignment vertical="top" shrinkToFit="1"/>
      <protection/>
    </xf>
    <xf numFmtId="0" fontId="23" fillId="0" borderId="0" xfId="59" applyNumberFormat="1" applyFont="1" applyFill="1" applyAlignment="1">
      <alignment vertical="top" shrinkToFit="1"/>
      <protection/>
    </xf>
    <xf numFmtId="0" fontId="23" fillId="0" borderId="0" xfId="58" applyNumberFormat="1" applyFont="1" applyFill="1" applyAlignment="1">
      <alignment vertical="top" shrinkToFit="1"/>
      <protection/>
    </xf>
    <xf numFmtId="0" fontId="23" fillId="0" borderId="18" xfId="57" applyFont="1" applyBorder="1" applyAlignment="1">
      <alignment vertical="center"/>
      <protection/>
    </xf>
    <xf numFmtId="0" fontId="23" fillId="0" borderId="18" xfId="57" applyFont="1" applyBorder="1" applyAlignment="1">
      <alignment horizontal="center" vertical="center"/>
      <protection/>
    </xf>
    <xf numFmtId="0" fontId="23" fillId="34" borderId="0" xfId="58" applyNumberFormat="1" applyFont="1" applyFill="1" applyAlignment="1">
      <alignment vertical="top"/>
      <protection/>
    </xf>
    <xf numFmtId="38" fontId="23" fillId="0" borderId="0" xfId="58" applyNumberFormat="1" applyFont="1" applyFill="1" applyAlignment="1">
      <alignment vertical="top"/>
      <protection/>
    </xf>
    <xf numFmtId="0" fontId="23" fillId="0" borderId="21" xfId="57" applyFont="1" applyBorder="1" applyAlignment="1">
      <alignment vertical="center"/>
      <protection/>
    </xf>
    <xf numFmtId="0" fontId="23" fillId="0" borderId="21" xfId="57" applyFont="1" applyBorder="1" applyAlignment="1">
      <alignment horizontal="center" vertical="center"/>
      <protection/>
    </xf>
    <xf numFmtId="181" fontId="23" fillId="0" borderId="17" xfId="45" applyNumberFormat="1" applyFont="1" applyFill="1" applyBorder="1" applyAlignment="1">
      <alignment vertical="center"/>
    </xf>
    <xf numFmtId="181" fontId="23" fillId="0" borderId="14" xfId="45" applyNumberFormat="1" applyFont="1" applyBorder="1" applyAlignment="1">
      <alignment horizontal="center" vertical="center"/>
    </xf>
    <xf numFmtId="181" fontId="23" fillId="0" borderId="17" xfId="45" applyNumberFormat="1" applyFont="1" applyBorder="1" applyAlignment="1">
      <alignment horizontal="center" vertical="center"/>
    </xf>
    <xf numFmtId="181" fontId="23" fillId="0" borderId="18" xfId="45" applyNumberFormat="1" applyFont="1" applyFill="1" applyBorder="1" applyAlignment="1">
      <alignment horizontal="right" vertical="center"/>
    </xf>
    <xf numFmtId="181" fontId="23" fillId="0" borderId="18" xfId="45" applyNumberFormat="1" applyFont="1" applyBorder="1" applyAlignment="1">
      <alignment vertical="center"/>
    </xf>
    <xf numFmtId="181" fontId="23" fillId="0" borderId="27" xfId="45" applyNumberFormat="1" applyFont="1" applyFill="1" applyBorder="1" applyAlignment="1">
      <alignment horizontal="right" vertical="center"/>
    </xf>
    <xf numFmtId="181" fontId="23" fillId="0" borderId="27" xfId="45" applyNumberFormat="1" applyFont="1" applyBorder="1" applyAlignment="1">
      <alignment horizontal="right" vertical="center"/>
    </xf>
    <xf numFmtId="38" fontId="23" fillId="34" borderId="0" xfId="58" applyNumberFormat="1" applyFont="1" applyFill="1" applyAlignment="1">
      <alignment vertical="top"/>
      <protection/>
    </xf>
    <xf numFmtId="181" fontId="23" fillId="0" borderId="26" xfId="45" applyNumberFormat="1" applyFont="1" applyFill="1" applyBorder="1" applyAlignment="1">
      <alignment vertical="center"/>
    </xf>
    <xf numFmtId="181" fontId="23" fillId="0" borderId="0" xfId="45" applyNumberFormat="1" applyFont="1" applyBorder="1" applyAlignment="1">
      <alignment horizontal="center" vertical="center"/>
    </xf>
    <xf numFmtId="181" fontId="23" fillId="0" borderId="26" xfId="45" applyNumberFormat="1" applyFont="1" applyBorder="1" applyAlignment="1">
      <alignment horizontal="center" vertical="center"/>
    </xf>
    <xf numFmtId="181" fontId="23" fillId="0" borderId="25" xfId="45" applyNumberFormat="1" applyFont="1" applyFill="1" applyBorder="1" applyAlignment="1">
      <alignment horizontal="right" vertical="center" shrinkToFit="1"/>
    </xf>
    <xf numFmtId="181" fontId="23" fillId="0" borderId="0" xfId="45" applyNumberFormat="1" applyFont="1" applyFill="1" applyBorder="1" applyAlignment="1">
      <alignment horizontal="right" vertical="center" shrinkToFit="1"/>
    </xf>
    <xf numFmtId="181" fontId="23" fillId="0" borderId="26" xfId="45" applyNumberFormat="1" applyFont="1" applyFill="1" applyBorder="1" applyAlignment="1">
      <alignment horizontal="right" vertical="center" shrinkToFit="1"/>
    </xf>
    <xf numFmtId="181" fontId="23" fillId="0" borderId="27" xfId="45" applyNumberFormat="1" applyFont="1" applyBorder="1" applyAlignment="1">
      <alignment vertical="center"/>
    </xf>
    <xf numFmtId="181" fontId="23" fillId="0" borderId="20" xfId="45" applyNumberFormat="1" applyFont="1" applyFill="1" applyBorder="1" applyAlignment="1">
      <alignment vertical="center"/>
    </xf>
    <xf numFmtId="181" fontId="22" fillId="0" borderId="24" xfId="45" applyNumberFormat="1" applyFont="1" applyBorder="1" applyAlignment="1">
      <alignment horizontal="right" vertical="center"/>
    </xf>
    <xf numFmtId="181" fontId="22" fillId="0" borderId="23" xfId="45" applyNumberFormat="1" applyFont="1" applyBorder="1" applyAlignment="1">
      <alignment horizontal="right" vertical="center"/>
    </xf>
    <xf numFmtId="181" fontId="22" fillId="0" borderId="23" xfId="45" applyNumberFormat="1" applyFont="1" applyFill="1" applyBorder="1" applyAlignment="1">
      <alignment horizontal="right" vertical="center"/>
    </xf>
    <xf numFmtId="181" fontId="22" fillId="0" borderId="19" xfId="45" applyNumberFormat="1" applyFont="1" applyFill="1" applyBorder="1" applyAlignment="1">
      <alignment horizontal="right" vertical="center"/>
    </xf>
    <xf numFmtId="181" fontId="22" fillId="0" borderId="13" xfId="45" applyNumberFormat="1" applyFont="1" applyBorder="1" applyAlignment="1">
      <alignment horizontal="right" vertical="center"/>
    </xf>
    <xf numFmtId="181" fontId="22" fillId="0" borderId="20" xfId="45" applyNumberFormat="1" applyFont="1" applyFill="1" applyBorder="1" applyAlignment="1">
      <alignment horizontal="right" vertical="center"/>
    </xf>
    <xf numFmtId="181" fontId="22" fillId="0" borderId="22" xfId="45" applyNumberFormat="1" applyFont="1" applyBorder="1" applyAlignment="1">
      <alignment horizontal="right" vertical="center"/>
    </xf>
    <xf numFmtId="181" fontId="29" fillId="0" borderId="24" xfId="45" applyNumberFormat="1" applyFont="1" applyFill="1" applyBorder="1" applyAlignment="1">
      <alignment horizontal="right" vertical="center"/>
    </xf>
    <xf numFmtId="37" fontId="23" fillId="34" borderId="0" xfId="58" applyNumberFormat="1" applyFont="1" applyFill="1" applyAlignment="1">
      <alignment vertical="top"/>
      <protection/>
    </xf>
    <xf numFmtId="181" fontId="23" fillId="0" borderId="25" xfId="45" applyNumberFormat="1" applyFont="1" applyFill="1" applyBorder="1" applyAlignment="1">
      <alignment horizontal="center" vertical="center"/>
    </xf>
    <xf numFmtId="181" fontId="23" fillId="0" borderId="0" xfId="45" applyNumberFormat="1" applyFont="1" applyFill="1" applyBorder="1" applyAlignment="1">
      <alignment horizontal="center" vertical="center"/>
    </xf>
    <xf numFmtId="181" fontId="23" fillId="0" borderId="26" xfId="45" applyNumberFormat="1" applyFont="1" applyFill="1" applyBorder="1" applyAlignment="1">
      <alignment horizontal="center" vertical="center"/>
    </xf>
    <xf numFmtId="181" fontId="23" fillId="0" borderId="19" xfId="45" applyNumberFormat="1" applyFont="1" applyFill="1" applyBorder="1" applyAlignment="1">
      <alignment horizontal="center" vertical="center"/>
    </xf>
    <xf numFmtId="181" fontId="23" fillId="0" borderId="13" xfId="45" applyNumberFormat="1" applyFont="1" applyFill="1" applyBorder="1" applyAlignment="1">
      <alignment horizontal="center" vertical="center"/>
    </xf>
    <xf numFmtId="181" fontId="23" fillId="0" borderId="20" xfId="45" applyNumberFormat="1" applyFont="1" applyFill="1" applyBorder="1" applyAlignment="1">
      <alignment horizontal="center" vertical="center"/>
    </xf>
    <xf numFmtId="181" fontId="23" fillId="0" borderId="23" xfId="45" applyNumberFormat="1" applyFont="1" applyBorder="1" applyAlignment="1">
      <alignment horizontal="center" vertical="center"/>
    </xf>
    <xf numFmtId="181" fontId="23" fillId="0" borderId="24" xfId="45" applyNumberFormat="1" applyFont="1" applyBorder="1" applyAlignment="1">
      <alignment horizontal="center" vertical="center"/>
    </xf>
    <xf numFmtId="181" fontId="23" fillId="0" borderId="19" xfId="45" applyNumberFormat="1" applyFont="1" applyBorder="1" applyAlignment="1">
      <alignment vertical="center"/>
    </xf>
    <xf numFmtId="181" fontId="23" fillId="0" borderId="13" xfId="45" applyNumberFormat="1" applyFont="1" applyFill="1" applyBorder="1" applyAlignment="1">
      <alignment horizontal="right" vertical="center"/>
    </xf>
    <xf numFmtId="181" fontId="23" fillId="0" borderId="13" xfId="45" applyNumberFormat="1" applyFont="1" applyBorder="1" applyAlignment="1">
      <alignment horizontal="right" vertical="center"/>
    </xf>
    <xf numFmtId="181" fontId="23" fillId="0" borderId="20" xfId="45" applyNumberFormat="1" applyFont="1" applyBorder="1" applyAlignment="1">
      <alignment horizontal="right" vertical="center"/>
    </xf>
    <xf numFmtId="181" fontId="23" fillId="0" borderId="12" xfId="45" applyNumberFormat="1" applyFont="1" applyFill="1" applyBorder="1" applyAlignment="1">
      <alignment horizontal="right" vertical="center"/>
    </xf>
    <xf numFmtId="181" fontId="23" fillId="0" borderId="12" xfId="45" applyNumberFormat="1" applyFont="1" applyBorder="1" applyAlignment="1">
      <alignment horizontal="right" vertical="center"/>
    </xf>
    <xf numFmtId="181" fontId="23" fillId="0" borderId="16" xfId="45" applyNumberFormat="1" applyFont="1" applyFill="1" applyBorder="1" applyAlignment="1">
      <alignment horizontal="center" vertical="center"/>
    </xf>
    <xf numFmtId="181" fontId="23" fillId="0" borderId="14" xfId="45" applyNumberFormat="1" applyFont="1" applyFill="1" applyBorder="1" applyAlignment="1">
      <alignment horizontal="center" vertical="center"/>
    </xf>
    <xf numFmtId="181" fontId="23" fillId="0" borderId="17" xfId="45" applyNumberFormat="1" applyFont="1" applyFill="1" applyBorder="1" applyAlignment="1">
      <alignment horizontal="center" vertical="center"/>
    </xf>
    <xf numFmtId="181" fontId="23" fillId="0" borderId="18" xfId="45" applyNumberFormat="1" applyFont="1" applyBorder="1" applyAlignment="1">
      <alignment horizontal="right" vertical="center"/>
    </xf>
    <xf numFmtId="181" fontId="23" fillId="0" borderId="19" xfId="45" applyNumberFormat="1" applyFont="1" applyBorder="1" applyAlignment="1">
      <alignment horizontal="center" vertical="center"/>
    </xf>
    <xf numFmtId="181" fontId="23" fillId="0" borderId="13" xfId="45" applyNumberFormat="1" applyFont="1" applyBorder="1" applyAlignment="1">
      <alignment horizontal="center" vertical="center"/>
    </xf>
    <xf numFmtId="181" fontId="23" fillId="0" borderId="20" xfId="45" applyNumberFormat="1" applyFont="1" applyBorder="1" applyAlignment="1">
      <alignment horizontal="center" vertical="center"/>
    </xf>
    <xf numFmtId="181" fontId="23" fillId="0" borderId="21" xfId="45" applyNumberFormat="1" applyFont="1" applyFill="1" applyBorder="1" applyAlignment="1">
      <alignment horizontal="right" vertical="center"/>
    </xf>
    <xf numFmtId="181" fontId="23" fillId="0" borderId="21" xfId="45" applyNumberFormat="1" applyFont="1" applyBorder="1" applyAlignment="1">
      <alignment horizontal="right" vertical="center"/>
    </xf>
    <xf numFmtId="0" fontId="23" fillId="0" borderId="14" xfId="59" applyNumberFormat="1" applyFont="1" applyFill="1" applyBorder="1" applyAlignment="1">
      <alignment vertical="top"/>
      <protection/>
    </xf>
    <xf numFmtId="0" fontId="23" fillId="0" borderId="14" xfId="59" applyNumberFormat="1" applyFont="1" applyFill="1" applyBorder="1" applyAlignment="1">
      <alignment horizontal="center" vertical="top"/>
      <protection/>
    </xf>
    <xf numFmtId="0" fontId="22" fillId="0" borderId="14" xfId="58" applyNumberFormat="1" applyFont="1" applyFill="1" applyBorder="1" applyAlignment="1">
      <alignment horizontal="center" vertical="top"/>
      <protection/>
    </xf>
    <xf numFmtId="0" fontId="22" fillId="0" borderId="0" xfId="58" applyNumberFormat="1" applyFont="1" applyFill="1" applyBorder="1" applyAlignment="1">
      <alignment horizontal="center" vertical="top"/>
      <protection/>
    </xf>
    <xf numFmtId="0" fontId="23" fillId="0" borderId="13" xfId="58" applyNumberFormat="1" applyFont="1" applyFill="1" applyBorder="1" applyAlignment="1">
      <alignment vertical="top"/>
      <protection/>
    </xf>
    <xf numFmtId="0" fontId="23" fillId="0" borderId="13" xfId="59" applyNumberFormat="1" applyFont="1" applyFill="1" applyBorder="1" applyAlignment="1">
      <alignment vertical="top"/>
      <protection/>
    </xf>
    <xf numFmtId="0" fontId="23" fillId="0" borderId="13" xfId="59" applyNumberFormat="1" applyFont="1" applyFill="1" applyBorder="1" applyAlignment="1">
      <alignment horizontal="center" vertical="top"/>
      <protection/>
    </xf>
    <xf numFmtId="0" fontId="23" fillId="0" borderId="13" xfId="58" applyNumberFormat="1" applyFont="1" applyFill="1" applyBorder="1" applyAlignment="1">
      <alignment horizontal="center" vertical="top"/>
      <protection/>
    </xf>
    <xf numFmtId="0" fontId="23" fillId="0" borderId="0" xfId="58" applyNumberFormat="1" applyFont="1" applyFill="1" applyBorder="1" applyAlignment="1">
      <alignment horizontal="center" vertical="top"/>
      <protection/>
    </xf>
    <xf numFmtId="0" fontId="34" fillId="0" borderId="23" xfId="60" applyNumberFormat="1" applyFont="1" applyFill="1" applyBorder="1" applyAlignment="1">
      <alignment vertical="top"/>
      <protection/>
    </xf>
    <xf numFmtId="0" fontId="23" fillId="0" borderId="23" xfId="59" applyNumberFormat="1" applyFont="1" applyFill="1" applyBorder="1" applyAlignment="1">
      <alignment vertical="top"/>
      <protection/>
    </xf>
    <xf numFmtId="0" fontId="23" fillId="0" borderId="23" xfId="59" applyNumberFormat="1" applyFont="1" applyFill="1" applyBorder="1" applyAlignment="1">
      <alignment vertical="top" shrinkToFit="1"/>
      <protection/>
    </xf>
    <xf numFmtId="0" fontId="23" fillId="0" borderId="23" xfId="58" applyNumberFormat="1" applyFont="1" applyFill="1" applyBorder="1" applyAlignment="1">
      <alignment vertical="top" shrinkToFit="1"/>
      <protection/>
    </xf>
    <xf numFmtId="0" fontId="23" fillId="0" borderId="0" xfId="58" applyNumberFormat="1" applyFont="1" applyFill="1" applyBorder="1" applyAlignment="1">
      <alignment vertical="top" shrinkToFit="1"/>
      <protection/>
    </xf>
    <xf numFmtId="181" fontId="22" fillId="0" borderId="14" xfId="45" applyNumberFormat="1" applyFont="1" applyFill="1" applyBorder="1" applyAlignment="1">
      <alignment vertical="center" shrinkToFit="1"/>
    </xf>
    <xf numFmtId="181" fontId="23" fillId="0" borderId="25" xfId="45" applyNumberFormat="1" applyFont="1" applyBorder="1" applyAlignment="1">
      <alignment horizontal="center" vertical="center"/>
    </xf>
    <xf numFmtId="0" fontId="35" fillId="0" borderId="0" xfId="60" applyNumberFormat="1" applyFont="1" applyFill="1" applyAlignment="1">
      <alignment vertical="top"/>
      <protection/>
    </xf>
    <xf numFmtId="3" fontId="22" fillId="0" borderId="0" xfId="59" applyNumberFormat="1" applyFont="1" applyFill="1" applyBorder="1" applyAlignment="1">
      <alignment vertical="top" shrinkToFit="1"/>
      <protection/>
    </xf>
    <xf numFmtId="3" fontId="22" fillId="0" borderId="0" xfId="58" applyNumberFormat="1" applyFont="1" applyFill="1" applyAlignment="1">
      <alignment vertical="top" shrinkToFit="1"/>
      <protection/>
    </xf>
    <xf numFmtId="3" fontId="22" fillId="0" borderId="0" xfId="58" applyNumberFormat="1" applyFont="1" applyFill="1" applyAlignment="1">
      <alignment vertical="top" shrinkToFit="1"/>
      <protection/>
    </xf>
    <xf numFmtId="3" fontId="23" fillId="34" borderId="0" xfId="58" applyNumberFormat="1" applyFont="1" applyFill="1" applyAlignment="1">
      <alignment vertical="top"/>
      <protection/>
    </xf>
    <xf numFmtId="181" fontId="23" fillId="0" borderId="0" xfId="45" applyNumberFormat="1" applyFont="1" applyFill="1" applyBorder="1" applyAlignment="1">
      <alignment vertical="center" shrinkToFit="1"/>
    </xf>
    <xf numFmtId="3" fontId="22" fillId="0" borderId="0" xfId="58" applyNumberFormat="1" applyFont="1" applyFill="1" applyAlignment="1">
      <alignment horizontal="left" vertical="top"/>
      <protection/>
    </xf>
    <xf numFmtId="3" fontId="35" fillId="0" borderId="0" xfId="60" applyNumberFormat="1" applyFont="1" applyFill="1" applyAlignment="1">
      <alignment vertical="top"/>
      <protection/>
    </xf>
    <xf numFmtId="3" fontId="23" fillId="0" borderId="0" xfId="59" applyNumberFormat="1" applyFont="1" applyFill="1" applyAlignment="1">
      <alignment vertical="top" shrinkToFit="1"/>
      <protection/>
    </xf>
    <xf numFmtId="3" fontId="23" fillId="0" borderId="0" xfId="59" applyNumberFormat="1" applyFont="1" applyFill="1" applyAlignment="1">
      <alignment vertical="top" shrinkToFit="1"/>
      <protection/>
    </xf>
    <xf numFmtId="181" fontId="25" fillId="0" borderId="0" xfId="45" applyNumberFormat="1" applyFont="1" applyFill="1" applyBorder="1" applyAlignment="1">
      <alignment vertical="center" shrinkToFit="1"/>
    </xf>
    <xf numFmtId="181" fontId="25" fillId="0" borderId="25" xfId="45" applyNumberFormat="1" applyFont="1" applyBorder="1" applyAlignment="1">
      <alignment horizontal="center" vertical="center"/>
    </xf>
    <xf numFmtId="181" fontId="25" fillId="0" borderId="0" xfId="45" applyNumberFormat="1" applyFont="1" applyBorder="1" applyAlignment="1">
      <alignment horizontal="center" vertical="center"/>
    </xf>
    <xf numFmtId="181" fontId="25" fillId="0" borderId="26" xfId="45" applyNumberFormat="1" applyFont="1" applyBorder="1" applyAlignment="1">
      <alignment horizontal="center" vertical="center"/>
    </xf>
    <xf numFmtId="181" fontId="25" fillId="0" borderId="25" xfId="45" applyNumberFormat="1" applyFont="1" applyFill="1" applyBorder="1" applyAlignment="1">
      <alignment horizontal="right" vertical="center" shrinkToFit="1"/>
    </xf>
    <xf numFmtId="181" fontId="25" fillId="0" borderId="0" xfId="45" applyNumberFormat="1" applyFont="1" applyFill="1" applyBorder="1" applyAlignment="1">
      <alignment horizontal="right" vertical="center" shrinkToFit="1"/>
    </xf>
    <xf numFmtId="181" fontId="25" fillId="0" borderId="26" xfId="45" applyNumberFormat="1" applyFont="1" applyFill="1" applyBorder="1" applyAlignment="1">
      <alignment horizontal="right" vertical="center" shrinkToFit="1"/>
    </xf>
    <xf numFmtId="181" fontId="25" fillId="0" borderId="27" xfId="45" applyNumberFormat="1" applyFont="1" applyFill="1" applyBorder="1" applyAlignment="1">
      <alignment horizontal="right" vertical="center"/>
    </xf>
    <xf numFmtId="181" fontId="25" fillId="0" borderId="27" xfId="45" applyNumberFormat="1" applyFont="1" applyBorder="1" applyAlignment="1">
      <alignment horizontal="right" vertical="center"/>
    </xf>
    <xf numFmtId="0" fontId="37" fillId="0" borderId="0" xfId="60" applyNumberFormat="1" applyFont="1" applyFill="1" applyAlignment="1">
      <alignment vertical="top"/>
      <protection/>
    </xf>
    <xf numFmtId="3" fontId="25" fillId="0" borderId="0" xfId="59" applyNumberFormat="1" applyFont="1" applyFill="1" applyAlignment="1">
      <alignment vertical="top" shrinkToFit="1"/>
      <protection/>
    </xf>
    <xf numFmtId="3" fontId="25" fillId="0" borderId="0" xfId="58" applyNumberFormat="1" applyFont="1" applyFill="1" applyAlignment="1">
      <alignment vertical="top" shrinkToFit="1"/>
      <protection/>
    </xf>
    <xf numFmtId="3" fontId="25" fillId="0" borderId="0" xfId="58" applyNumberFormat="1" applyFont="1" applyFill="1" applyAlignment="1">
      <alignment vertical="top" shrinkToFit="1"/>
      <protection/>
    </xf>
    <xf numFmtId="3" fontId="25" fillId="0" borderId="0" xfId="59" applyNumberFormat="1" applyFont="1" applyFill="1" applyAlignment="1">
      <alignment vertical="top" shrinkToFit="1"/>
      <protection/>
    </xf>
    <xf numFmtId="181" fontId="22" fillId="0" borderId="13" xfId="45" applyNumberFormat="1" applyFont="1" applyFill="1" applyBorder="1" applyAlignment="1">
      <alignment vertical="center" shrinkToFit="1"/>
    </xf>
    <xf numFmtId="3" fontId="22" fillId="0" borderId="0" xfId="59" applyNumberFormat="1" applyFont="1" applyFill="1" applyAlignment="1">
      <alignment vertical="top" shrinkToFit="1"/>
      <protection/>
    </xf>
    <xf numFmtId="3" fontId="22" fillId="0" borderId="0" xfId="59" applyNumberFormat="1" applyFont="1" applyFill="1" applyAlignment="1">
      <alignment vertical="top" shrinkToFit="1"/>
      <protection/>
    </xf>
    <xf numFmtId="181" fontId="23" fillId="0" borderId="23" xfId="45" applyNumberFormat="1" applyFont="1" applyFill="1" applyBorder="1" applyAlignment="1">
      <alignment vertical="center" shrinkToFit="1"/>
    </xf>
    <xf numFmtId="181" fontId="23" fillId="0" borderId="22" xfId="45" applyNumberFormat="1" applyFont="1" applyFill="1" applyBorder="1" applyAlignment="1">
      <alignment vertical="center" shrinkToFit="1"/>
    </xf>
    <xf numFmtId="181" fontId="23" fillId="0" borderId="24" xfId="45" applyNumberFormat="1" applyFont="1" applyFill="1" applyBorder="1" applyAlignment="1">
      <alignment vertical="center" shrinkToFit="1"/>
    </xf>
    <xf numFmtId="0" fontId="23" fillId="0" borderId="0" xfId="60" applyNumberFormat="1" applyFont="1" applyFill="1" applyAlignment="1">
      <alignment vertical="top"/>
      <protection/>
    </xf>
    <xf numFmtId="3" fontId="29" fillId="0" borderId="0" xfId="58" applyNumberFormat="1" applyFont="1" applyFill="1" applyAlignment="1">
      <alignment vertical="top" shrinkToFit="1"/>
      <protection/>
    </xf>
    <xf numFmtId="3" fontId="29" fillId="0" borderId="0" xfId="58" applyNumberFormat="1" applyFont="1" applyFill="1" applyAlignment="1">
      <alignment vertical="top" shrinkToFit="1"/>
      <protection/>
    </xf>
    <xf numFmtId="0" fontId="23" fillId="0" borderId="0" xfId="60" applyNumberFormat="1" applyFont="1" applyFill="1" applyBorder="1" applyAlignment="1">
      <alignment vertical="top"/>
      <protection/>
    </xf>
    <xf numFmtId="181" fontId="23" fillId="0" borderId="25" xfId="45" applyNumberFormat="1" applyFont="1" applyFill="1" applyBorder="1" applyAlignment="1">
      <alignment horizontal="center" vertical="center" shrinkToFit="1"/>
    </xf>
    <xf numFmtId="181" fontId="23" fillId="0" borderId="0" xfId="45" applyNumberFormat="1" applyFont="1" applyFill="1" applyBorder="1" applyAlignment="1">
      <alignment horizontal="center" vertical="center" shrinkToFit="1"/>
    </xf>
    <xf numFmtId="181" fontId="23" fillId="0" borderId="26" xfId="45" applyNumberFormat="1" applyFont="1" applyFill="1" applyBorder="1" applyAlignment="1">
      <alignment horizontal="center" vertical="center" shrinkToFit="1"/>
    </xf>
    <xf numFmtId="181" fontId="23" fillId="0" borderId="19" xfId="45" applyNumberFormat="1" applyFont="1" applyFill="1" applyBorder="1" applyAlignment="1">
      <alignment horizontal="center" vertical="center" shrinkToFit="1"/>
    </xf>
    <xf numFmtId="181" fontId="23" fillId="0" borderId="13" xfId="45" applyNumberFormat="1" applyFont="1" applyFill="1" applyBorder="1" applyAlignment="1">
      <alignment horizontal="center" vertical="center" shrinkToFit="1"/>
    </xf>
    <xf numFmtId="181" fontId="23" fillId="0" borderId="20" xfId="45" applyNumberFormat="1" applyFont="1" applyFill="1" applyBorder="1" applyAlignment="1">
      <alignment horizontal="center" vertical="center" shrinkToFit="1"/>
    </xf>
    <xf numFmtId="0" fontId="35" fillId="0" borderId="13" xfId="60" applyNumberFormat="1" applyFont="1" applyFill="1" applyBorder="1" applyAlignment="1">
      <alignment vertical="top"/>
      <protection/>
    </xf>
    <xf numFmtId="3" fontId="22" fillId="0" borderId="13" xfId="59" applyNumberFormat="1" applyFont="1" applyFill="1" applyBorder="1" applyAlignment="1">
      <alignment vertical="top" shrinkToFit="1"/>
      <protection/>
    </xf>
    <xf numFmtId="3" fontId="22" fillId="0" borderId="13" xfId="58" applyNumberFormat="1" applyFont="1" applyFill="1" applyBorder="1" applyAlignment="1">
      <alignment vertical="top" shrinkToFit="1"/>
      <protection/>
    </xf>
    <xf numFmtId="3" fontId="22" fillId="0" borderId="0" xfId="58" applyNumberFormat="1" applyFont="1" applyFill="1" applyBorder="1" applyAlignment="1">
      <alignment vertical="top" shrinkToFit="1"/>
      <protection/>
    </xf>
    <xf numFmtId="0" fontId="41" fillId="0" borderId="0" xfId="57" applyFont="1" applyAlignment="1">
      <alignment horizontal="left" vertical="center"/>
      <protection/>
    </xf>
    <xf numFmtId="0" fontId="29" fillId="0" borderId="0" xfId="58" applyNumberFormat="1" applyFont="1" applyFill="1" applyAlignment="1">
      <alignment vertical="top"/>
      <protection/>
    </xf>
    <xf numFmtId="0" fontId="23" fillId="0" borderId="0" xfId="58" applyNumberFormat="1" applyFont="1" applyFill="1" applyAlignment="1" quotePrefix="1">
      <alignment horizontal="center" vertical="top"/>
      <protection/>
    </xf>
    <xf numFmtId="0" fontId="23" fillId="0" borderId="0" xfId="58" applyNumberFormat="1" applyFont="1" applyFill="1" applyAlignment="1" quotePrefix="1">
      <alignment horizontal="center" vertical="top"/>
      <protection/>
    </xf>
    <xf numFmtId="196" fontId="23" fillId="0" borderId="0" xfId="45" applyNumberFormat="1" applyFont="1" applyAlignment="1">
      <alignment vertical="top"/>
    </xf>
    <xf numFmtId="37" fontId="23" fillId="0" borderId="14" xfId="58" applyNumberFormat="1" applyFont="1" applyFill="1" applyBorder="1" applyAlignment="1">
      <alignment vertical="top"/>
      <protection/>
    </xf>
    <xf numFmtId="0" fontId="23" fillId="0" borderId="14" xfId="59" applyNumberFormat="1" applyFont="1" applyFill="1" applyBorder="1" applyAlignment="1">
      <alignment horizontal="center" vertical="top"/>
      <protection/>
    </xf>
    <xf numFmtId="0" fontId="23" fillId="0" borderId="14" xfId="58" applyNumberFormat="1" applyFont="1" applyFill="1" applyBorder="1" applyAlignment="1">
      <alignment horizontal="center" vertical="top"/>
      <protection/>
    </xf>
    <xf numFmtId="0" fontId="23" fillId="0" borderId="13" xfId="59" applyNumberFormat="1" applyFont="1" applyFill="1" applyBorder="1" applyAlignment="1">
      <alignment horizontal="center" vertical="top"/>
      <protection/>
    </xf>
    <xf numFmtId="0" fontId="23" fillId="0" borderId="23" xfId="59" applyNumberFormat="1" applyFont="1" applyFill="1" applyBorder="1" applyAlignment="1">
      <alignment vertical="top" shrinkToFit="1"/>
      <protection/>
    </xf>
    <xf numFmtId="0" fontId="23" fillId="0" borderId="23" xfId="58" applyNumberFormat="1" applyFont="1" applyBorder="1" applyAlignment="1">
      <alignment vertical="top"/>
      <protection/>
    </xf>
    <xf numFmtId="181" fontId="23" fillId="0" borderId="16" xfId="45" applyNumberFormat="1" applyFont="1" applyFill="1" applyBorder="1" applyAlignment="1">
      <alignment horizontal="right" vertical="center" shrinkToFit="1"/>
    </xf>
    <xf numFmtId="181" fontId="23" fillId="0" borderId="14" xfId="45" applyNumberFormat="1" applyFont="1" applyFill="1" applyBorder="1" applyAlignment="1">
      <alignment horizontal="right" vertical="center" shrinkToFit="1"/>
    </xf>
    <xf numFmtId="181" fontId="23" fillId="0" borderId="17" xfId="45" applyNumberFormat="1" applyFont="1" applyFill="1" applyBorder="1" applyAlignment="1">
      <alignment horizontal="right" vertical="center" shrinkToFit="1"/>
    </xf>
    <xf numFmtId="0" fontId="23" fillId="0" borderId="14" xfId="57" applyBorder="1" applyAlignment="1">
      <alignment horizontal="right" vertical="center" shrinkToFit="1"/>
      <protection/>
    </xf>
    <xf numFmtId="0" fontId="23" fillId="0" borderId="17" xfId="57" applyBorder="1" applyAlignment="1">
      <alignment horizontal="right" vertical="center" shrinkToFit="1"/>
      <protection/>
    </xf>
    <xf numFmtId="181" fontId="23" fillId="0" borderId="16" xfId="45" applyNumberFormat="1" applyFont="1" applyBorder="1" applyAlignment="1">
      <alignment horizontal="center" vertical="center"/>
    </xf>
    <xf numFmtId="3" fontId="23" fillId="0" borderId="0" xfId="59" applyNumberFormat="1" applyFont="1" applyFill="1" applyBorder="1" applyAlignment="1">
      <alignment vertical="top" shrinkToFit="1"/>
      <protection/>
    </xf>
    <xf numFmtId="3" fontId="23" fillId="0" borderId="0" xfId="59" applyNumberFormat="1" applyFont="1" applyFill="1" applyBorder="1" applyAlignment="1">
      <alignment vertical="top" shrinkToFit="1"/>
      <protection/>
    </xf>
    <xf numFmtId="3" fontId="23" fillId="0" borderId="0" xfId="58" applyNumberFormat="1" applyFont="1" applyAlignment="1">
      <alignment vertical="top"/>
      <protection/>
    </xf>
    <xf numFmtId="0" fontId="23" fillId="0" borderId="0" xfId="58" applyNumberFormat="1" applyFont="1" applyAlignment="1">
      <alignment vertical="top"/>
      <protection/>
    </xf>
    <xf numFmtId="0" fontId="23" fillId="0" borderId="0" xfId="57" applyAlignment="1">
      <alignment horizontal="right" vertical="center" shrinkToFit="1"/>
      <protection/>
    </xf>
    <xf numFmtId="0" fontId="23" fillId="0" borderId="26" xfId="57" applyBorder="1" applyAlignment="1">
      <alignment horizontal="right" vertical="center" shrinkToFit="1"/>
      <protection/>
    </xf>
    <xf numFmtId="181" fontId="23" fillId="0" borderId="25" xfId="45" applyNumberFormat="1" applyFont="1" applyBorder="1" applyAlignment="1">
      <alignment horizontal="right" vertical="center" shrinkToFit="1"/>
    </xf>
    <xf numFmtId="181" fontId="23" fillId="0" borderId="19" xfId="45" applyNumberFormat="1" applyFont="1" applyFill="1" applyBorder="1" applyAlignment="1">
      <alignment horizontal="right" vertical="center" shrinkToFit="1"/>
    </xf>
    <xf numFmtId="0" fontId="23" fillId="0" borderId="13" xfId="57" applyBorder="1" applyAlignment="1">
      <alignment horizontal="right" vertical="center" shrinkToFit="1"/>
      <protection/>
    </xf>
    <xf numFmtId="0" fontId="23" fillId="0" borderId="20" xfId="57" applyBorder="1" applyAlignment="1">
      <alignment horizontal="right" vertical="center" shrinkToFit="1"/>
      <protection/>
    </xf>
    <xf numFmtId="181" fontId="23" fillId="0" borderId="19" xfId="45" applyNumberFormat="1" applyFont="1" applyBorder="1" applyAlignment="1">
      <alignment horizontal="right" vertical="center" shrinkToFit="1"/>
    </xf>
    <xf numFmtId="181" fontId="23" fillId="0" borderId="24" xfId="45" applyNumberFormat="1" applyFont="1" applyBorder="1" applyAlignment="1">
      <alignment vertical="center"/>
    </xf>
    <xf numFmtId="181" fontId="23" fillId="0" borderId="22" xfId="45" applyNumberFormat="1" applyFont="1" applyBorder="1" applyAlignment="1">
      <alignment vertical="center"/>
    </xf>
    <xf numFmtId="181" fontId="23" fillId="0" borderId="23" xfId="45" applyNumberFormat="1" applyFont="1" applyBorder="1" applyAlignment="1">
      <alignment vertical="center"/>
    </xf>
    <xf numFmtId="0" fontId="25" fillId="0" borderId="0" xfId="59" applyNumberFormat="1" applyFont="1" applyFill="1" applyAlignment="1">
      <alignment vertical="top"/>
      <protection/>
    </xf>
    <xf numFmtId="37" fontId="25" fillId="0" borderId="0" xfId="58" applyNumberFormat="1" applyFont="1" applyFill="1" applyBorder="1" applyAlignment="1">
      <alignment vertical="top"/>
      <protection/>
    </xf>
    <xf numFmtId="0" fontId="25" fillId="34" borderId="0" xfId="58" applyNumberFormat="1" applyFont="1" applyFill="1" applyAlignment="1">
      <alignment vertical="top"/>
      <protection/>
    </xf>
    <xf numFmtId="38" fontId="25" fillId="0" borderId="0" xfId="58" applyNumberFormat="1" applyFont="1" applyFill="1" applyAlignment="1">
      <alignment vertical="top"/>
      <protection/>
    </xf>
    <xf numFmtId="38" fontId="25" fillId="0" borderId="0" xfId="58" applyNumberFormat="1" applyFont="1" applyAlignment="1">
      <alignment vertical="top"/>
      <protection/>
    </xf>
    <xf numFmtId="0" fontId="23" fillId="34" borderId="0" xfId="58" applyNumberFormat="1" applyFont="1" applyFill="1" applyAlignment="1">
      <alignment vertical="center"/>
      <protection/>
    </xf>
    <xf numFmtId="38" fontId="23" fillId="0" borderId="0" xfId="58" applyNumberFormat="1" applyFont="1" applyFill="1" applyAlignment="1">
      <alignment vertical="center"/>
      <protection/>
    </xf>
    <xf numFmtId="3" fontId="23" fillId="0" borderId="0" xfId="57" applyNumberFormat="1" applyAlignment="1">
      <alignment horizontal="right" vertical="center" wrapText="1"/>
      <protection/>
    </xf>
    <xf numFmtId="3" fontId="23" fillId="0" borderId="26" xfId="57" applyNumberFormat="1" applyBorder="1" applyAlignment="1">
      <alignment horizontal="right" vertical="center" wrapText="1"/>
      <protection/>
    </xf>
    <xf numFmtId="0" fontId="23" fillId="0" borderId="0" xfId="57" applyAlignment="1">
      <alignment horizontal="right" vertical="center" wrapText="1"/>
      <protection/>
    </xf>
    <xf numFmtId="0" fontId="23" fillId="0" borderId="26" xfId="57" applyBorder="1" applyAlignment="1">
      <alignment horizontal="right" vertical="center" wrapText="1"/>
      <protection/>
    </xf>
    <xf numFmtId="0" fontId="23" fillId="0" borderId="0" xfId="57" applyAlignment="1">
      <alignment horizontal="left" vertical="center" wrapText="1"/>
      <protection/>
    </xf>
    <xf numFmtId="0" fontId="23" fillId="0" borderId="26" xfId="57" applyBorder="1" applyAlignment="1">
      <alignment horizontal="left" vertical="center" wrapText="1"/>
      <protection/>
    </xf>
    <xf numFmtId="3" fontId="23" fillId="0" borderId="0" xfId="57" applyNumberFormat="1" applyBorder="1" applyAlignment="1">
      <alignment horizontal="right" vertical="center" wrapText="1"/>
      <protection/>
    </xf>
    <xf numFmtId="0" fontId="23" fillId="0" borderId="0" xfId="57" applyBorder="1" applyAlignment="1">
      <alignment horizontal="right" vertical="center" wrapText="1"/>
      <protection/>
    </xf>
    <xf numFmtId="38" fontId="45" fillId="0" borderId="0" xfId="58" applyNumberFormat="1" applyFont="1" applyFill="1" applyAlignment="1">
      <alignment vertical="center"/>
      <protection/>
    </xf>
    <xf numFmtId="38" fontId="22" fillId="0" borderId="0" xfId="58" applyNumberFormat="1" applyFont="1" applyAlignment="1">
      <alignment vertical="center"/>
      <protection/>
    </xf>
    <xf numFmtId="181" fontId="22" fillId="0" borderId="0" xfId="45" applyNumberFormat="1" applyFont="1" applyAlignment="1">
      <alignment vertical="center"/>
    </xf>
    <xf numFmtId="37" fontId="25" fillId="0" borderId="13" xfId="58" applyNumberFormat="1" applyFont="1" applyFill="1" applyBorder="1" applyAlignment="1">
      <alignment vertical="top"/>
      <protection/>
    </xf>
    <xf numFmtId="0" fontId="43" fillId="0" borderId="0" xfId="57" applyFont="1" applyAlignment="1">
      <alignment horizontal="left" vertical="top" wrapText="1"/>
      <protection/>
    </xf>
    <xf numFmtId="0" fontId="43" fillId="0" borderId="0" xfId="57" applyFont="1" applyAlignment="1">
      <alignment horizontal="left" vertical="top" wrapText="1" indent="3"/>
      <protection/>
    </xf>
    <xf numFmtId="38" fontId="38" fillId="0" borderId="0" xfId="58" applyNumberFormat="1" applyFont="1" applyFill="1" applyAlignment="1">
      <alignment vertical="top"/>
      <protection/>
    </xf>
    <xf numFmtId="41" fontId="25" fillId="0" borderId="0" xfId="45" applyNumberFormat="1" applyFont="1" applyFill="1" applyAlignment="1">
      <alignment horizontal="right" vertical="center"/>
    </xf>
    <xf numFmtId="49" fontId="22" fillId="0" borderId="0" xfId="45" applyNumberFormat="1" applyFont="1" applyFill="1" applyAlignment="1">
      <alignment horizontal="right" vertical="center"/>
    </xf>
    <xf numFmtId="41" fontId="22" fillId="0" borderId="0" xfId="45" applyNumberFormat="1" applyFont="1" applyFill="1" applyAlignment="1">
      <alignment horizontal="right" vertical="center"/>
    </xf>
    <xf numFmtId="38" fontId="45" fillId="0" borderId="0" xfId="58" applyNumberFormat="1" applyFont="1" applyFill="1" applyAlignment="1">
      <alignment vertical="top"/>
      <protection/>
    </xf>
    <xf numFmtId="38" fontId="22" fillId="0" borderId="0" xfId="58" applyNumberFormat="1" applyFont="1" applyAlignment="1">
      <alignment vertical="top"/>
      <protection/>
    </xf>
    <xf numFmtId="43" fontId="23" fillId="0" borderId="0" xfId="45" applyFont="1" applyFill="1" applyBorder="1" applyAlignment="1">
      <alignment vertical="center"/>
    </xf>
    <xf numFmtId="41" fontId="22" fillId="0" borderId="15" xfId="45" applyNumberFormat="1" applyFont="1" applyFill="1" applyBorder="1" applyAlignment="1">
      <alignment horizontal="right" vertical="center"/>
    </xf>
    <xf numFmtId="41" fontId="22" fillId="0" borderId="0" xfId="45" applyNumberFormat="1" applyFont="1" applyFill="1" applyBorder="1" applyAlignment="1">
      <alignment horizontal="right" vertical="center"/>
    </xf>
    <xf numFmtId="0" fontId="43" fillId="0" borderId="0" xfId="57" applyFont="1" applyAlignment="1">
      <alignment/>
      <protection/>
    </xf>
    <xf numFmtId="0" fontId="43" fillId="0" borderId="0" xfId="57" applyFont="1" applyAlignment="1">
      <alignment vertical="center"/>
      <protection/>
    </xf>
    <xf numFmtId="37" fontId="22" fillId="0" borderId="14" xfId="58" applyNumberFormat="1" applyFont="1" applyFill="1" applyBorder="1" applyAlignment="1">
      <alignment vertical="top"/>
      <protection/>
    </xf>
    <xf numFmtId="37" fontId="22" fillId="0" borderId="0" xfId="58" applyNumberFormat="1" applyFont="1" applyFill="1" applyAlignment="1">
      <alignment vertical="top"/>
      <protection/>
    </xf>
    <xf numFmtId="37" fontId="22" fillId="0" borderId="0" xfId="58" applyNumberFormat="1" applyFont="1" applyFill="1" applyAlignment="1">
      <alignment vertical="top"/>
      <protection/>
    </xf>
    <xf numFmtId="37" fontId="36" fillId="34" borderId="0" xfId="58" applyNumberFormat="1" applyFont="1" applyFill="1" applyAlignment="1">
      <alignment vertical="top"/>
      <protection/>
    </xf>
    <xf numFmtId="37" fontId="22" fillId="0" borderId="24" xfId="58" applyNumberFormat="1" applyFont="1" applyFill="1" applyBorder="1" applyAlignment="1">
      <alignment vertical="center" wrapText="1"/>
      <protection/>
    </xf>
    <xf numFmtId="3" fontId="23" fillId="0" borderId="24" xfId="58" applyNumberFormat="1" applyFont="1" applyFill="1" applyBorder="1" applyAlignment="1">
      <alignment vertical="center" wrapText="1"/>
      <protection/>
    </xf>
    <xf numFmtId="3" fontId="23" fillId="0" borderId="24" xfId="58" applyNumberFormat="1" applyFont="1" applyFill="1" applyBorder="1" applyAlignment="1">
      <alignment vertical="center"/>
      <protection/>
    </xf>
    <xf numFmtId="181" fontId="22" fillId="0" borderId="22" xfId="45" applyNumberFormat="1" applyFont="1" applyFill="1" applyBorder="1" applyAlignment="1">
      <alignment horizontal="center" vertical="center"/>
    </xf>
    <xf numFmtId="181" fontId="22" fillId="0" borderId="23" xfId="45" applyNumberFormat="1" applyFont="1" applyFill="1" applyBorder="1" applyAlignment="1">
      <alignment horizontal="center" vertical="center"/>
    </xf>
    <xf numFmtId="181" fontId="22" fillId="0" borderId="25" xfId="45" applyNumberFormat="1" applyFont="1" applyFill="1" applyBorder="1" applyAlignment="1">
      <alignment vertical="top"/>
    </xf>
    <xf numFmtId="181" fontId="22" fillId="0" borderId="24" xfId="45" applyNumberFormat="1" applyFont="1" applyFill="1" applyBorder="1" applyAlignment="1">
      <alignment vertical="top"/>
    </xf>
    <xf numFmtId="181" fontId="22" fillId="0" borderId="0" xfId="45" applyNumberFormat="1" applyFont="1" applyFill="1" applyBorder="1" applyAlignment="1">
      <alignment vertical="center"/>
    </xf>
    <xf numFmtId="181" fontId="22" fillId="0" borderId="0" xfId="45" applyNumberFormat="1" applyFont="1" applyFill="1" applyBorder="1" applyAlignment="1">
      <alignment vertical="top"/>
    </xf>
    <xf numFmtId="37" fontId="36" fillId="34" borderId="0" xfId="58" applyNumberFormat="1" applyFont="1" applyFill="1" applyAlignment="1">
      <alignment vertical="center"/>
      <protection/>
    </xf>
    <xf numFmtId="0" fontId="23" fillId="0" borderId="0" xfId="57" applyFont="1" applyAlignment="1">
      <alignment vertical="center"/>
      <protection/>
    </xf>
    <xf numFmtId="0" fontId="23" fillId="0" borderId="23" xfId="57" applyFont="1" applyFill="1" applyBorder="1" applyAlignment="1">
      <alignment vertical="center" wrapText="1"/>
      <protection/>
    </xf>
    <xf numFmtId="0" fontId="22" fillId="0" borderId="23" xfId="57" applyFont="1" applyFill="1" applyBorder="1" applyAlignment="1">
      <alignment horizontal="center" vertical="center" wrapText="1"/>
      <protection/>
    </xf>
    <xf numFmtId="0" fontId="36" fillId="0" borderId="14" xfId="59" applyNumberFormat="1" applyFont="1" applyFill="1" applyBorder="1" applyAlignment="1">
      <alignment horizontal="center" vertical="top" wrapText="1"/>
      <protection/>
    </xf>
    <xf numFmtId="0" fontId="36" fillId="0" borderId="14" xfId="58" applyNumberFormat="1" applyFont="1" applyFill="1" applyBorder="1" applyAlignment="1">
      <alignment horizontal="center" vertical="top" wrapText="1"/>
      <protection/>
    </xf>
    <xf numFmtId="0" fontId="36" fillId="0" borderId="0" xfId="58" applyNumberFormat="1" applyFont="1" applyFill="1" applyBorder="1" applyAlignment="1">
      <alignment horizontal="center" vertical="top" wrapText="1"/>
      <protection/>
    </xf>
    <xf numFmtId="181" fontId="45" fillId="0" borderId="23" xfId="45" applyNumberFormat="1" applyFont="1" applyBorder="1" applyAlignment="1">
      <alignment horizontal="center" vertical="center" wrapText="1"/>
    </xf>
    <xf numFmtId="0" fontId="56" fillId="0" borderId="0" xfId="60" applyNumberFormat="1" applyFont="1" applyFill="1" applyAlignment="1">
      <alignment vertical="top"/>
      <protection/>
    </xf>
    <xf numFmtId="0" fontId="50" fillId="0" borderId="0" xfId="59" applyNumberFormat="1" applyFont="1" applyFill="1" applyAlignment="1">
      <alignment vertical="top"/>
      <protection/>
    </xf>
    <xf numFmtId="3" fontId="50" fillId="0" borderId="0" xfId="59" applyNumberFormat="1" applyFont="1" applyFill="1" applyBorder="1" applyAlignment="1">
      <alignment vertical="top" shrinkToFit="1"/>
      <protection/>
    </xf>
    <xf numFmtId="38" fontId="50" fillId="34" borderId="0" xfId="58" applyNumberFormat="1" applyFont="1" applyFill="1" applyAlignment="1">
      <alignment vertical="top"/>
      <protection/>
    </xf>
    <xf numFmtId="0" fontId="50" fillId="34" borderId="0" xfId="58" applyNumberFormat="1" applyFont="1" applyFill="1" applyAlignment="1">
      <alignment vertical="top"/>
      <protection/>
    </xf>
    <xf numFmtId="0" fontId="29" fillId="0" borderId="0" xfId="58" applyNumberFormat="1" applyFont="1" applyAlignment="1">
      <alignment vertical="top"/>
      <protection/>
    </xf>
    <xf numFmtId="181" fontId="36" fillId="0" borderId="0" xfId="45" applyNumberFormat="1" applyFont="1" applyAlignment="1">
      <alignment horizontal="center" vertical="center" wrapText="1"/>
    </xf>
    <xf numFmtId="181" fontId="23" fillId="0" borderId="0" xfId="45" applyNumberFormat="1" applyFont="1" applyAlignment="1">
      <alignment horizontal="center" vertical="center" wrapText="1"/>
    </xf>
    <xf numFmtId="181" fontId="23" fillId="0" borderId="0" xfId="45" applyNumberFormat="1" applyFont="1" applyBorder="1" applyAlignment="1">
      <alignment horizontal="center" vertical="center" wrapText="1"/>
    </xf>
    <xf numFmtId="181" fontId="38" fillId="0" borderId="0" xfId="45" applyNumberFormat="1" applyFont="1" applyAlignment="1">
      <alignment horizontal="center" vertical="center" wrapText="1"/>
    </xf>
    <xf numFmtId="181" fontId="25" fillId="0" borderId="0" xfId="45" applyNumberFormat="1" applyFont="1" applyAlignment="1">
      <alignment horizontal="center" vertical="center" wrapText="1"/>
    </xf>
    <xf numFmtId="181" fontId="25" fillId="0" borderId="0" xfId="45" applyNumberFormat="1" applyFont="1" applyBorder="1" applyAlignment="1">
      <alignment horizontal="center" vertical="center" wrapText="1"/>
    </xf>
    <xf numFmtId="3" fontId="50" fillId="0" borderId="0" xfId="59" applyNumberFormat="1" applyFont="1" applyFill="1" applyAlignment="1">
      <alignment vertical="top" shrinkToFit="1"/>
      <protection/>
    </xf>
    <xf numFmtId="181" fontId="38" fillId="0" borderId="0" xfId="45" applyNumberFormat="1" applyFont="1" applyBorder="1" applyAlignment="1">
      <alignment horizontal="center" vertical="center" wrapText="1"/>
    </xf>
    <xf numFmtId="37" fontId="38" fillId="34" borderId="0" xfId="58" applyNumberFormat="1" applyFont="1" applyFill="1" applyAlignment="1">
      <alignment vertical="top"/>
      <protection/>
    </xf>
    <xf numFmtId="181" fontId="22" fillId="0" borderId="23" xfId="45" applyNumberFormat="1" applyFont="1" applyBorder="1" applyAlignment="1">
      <alignment horizontal="center" vertical="center" wrapText="1"/>
    </xf>
    <xf numFmtId="3" fontId="45" fillId="0" borderId="0" xfId="59" applyNumberFormat="1" applyFont="1" applyFill="1" applyAlignment="1">
      <alignment vertical="top" shrinkToFit="1"/>
      <protection/>
    </xf>
    <xf numFmtId="3" fontId="45" fillId="0" borderId="0" xfId="59" applyNumberFormat="1" applyFont="1" applyFill="1" applyAlignment="1">
      <alignment vertical="top" shrinkToFit="1"/>
      <protection/>
    </xf>
    <xf numFmtId="181" fontId="36" fillId="34" borderId="0" xfId="58" applyNumberFormat="1" applyFont="1" applyFill="1" applyAlignment="1">
      <alignment vertical="top"/>
      <protection/>
    </xf>
    <xf numFmtId="181" fontId="38" fillId="34" borderId="0" xfId="58" applyNumberFormat="1" applyFont="1" applyFill="1" applyAlignment="1">
      <alignment vertical="top"/>
      <protection/>
    </xf>
    <xf numFmtId="181" fontId="25" fillId="0" borderId="0" xfId="45" applyNumberFormat="1" applyFont="1" applyAlignment="1" quotePrefix="1">
      <alignment horizontal="center" vertical="center" wrapText="1"/>
    </xf>
    <xf numFmtId="181" fontId="25" fillId="0" borderId="0" xfId="45" applyNumberFormat="1" applyFont="1" applyBorder="1" applyAlignment="1">
      <alignment horizontal="center" vertical="center" wrapText="1"/>
    </xf>
    <xf numFmtId="181" fontId="38" fillId="0" borderId="13" xfId="45" applyNumberFormat="1" applyFont="1" applyBorder="1" applyAlignment="1">
      <alignment horizontal="center" vertical="center" wrapText="1"/>
    </xf>
    <xf numFmtId="181" fontId="25" fillId="0" borderId="13" xfId="45" applyNumberFormat="1" applyFont="1" applyBorder="1" applyAlignment="1">
      <alignment horizontal="center" vertical="center" wrapText="1"/>
    </xf>
    <xf numFmtId="181" fontId="48" fillId="0" borderId="15" xfId="45" applyNumberFormat="1" applyFont="1" applyBorder="1" applyAlignment="1">
      <alignment horizontal="left" vertical="center" wrapText="1"/>
    </xf>
    <xf numFmtId="181" fontId="45" fillId="0" borderId="15" xfId="45" applyNumberFormat="1" applyFont="1" applyBorder="1" applyAlignment="1">
      <alignment horizontal="center" vertical="center" wrapText="1"/>
    </xf>
    <xf numFmtId="0" fontId="56" fillId="0" borderId="13" xfId="60" applyNumberFormat="1" applyFont="1" applyFill="1" applyBorder="1" applyAlignment="1">
      <alignment vertical="top"/>
      <protection/>
    </xf>
    <xf numFmtId="0" fontId="50" fillId="0" borderId="13" xfId="59" applyNumberFormat="1" applyFont="1" applyFill="1" applyBorder="1" applyAlignment="1">
      <alignment vertical="top"/>
      <protection/>
    </xf>
    <xf numFmtId="3" fontId="50" fillId="0" borderId="13" xfId="59" applyNumberFormat="1" applyFont="1" applyFill="1" applyBorder="1" applyAlignment="1">
      <alignment vertical="top" shrinkToFit="1"/>
      <protection/>
    </xf>
    <xf numFmtId="3" fontId="50" fillId="0" borderId="0" xfId="59" applyNumberFormat="1" applyFont="1" applyFill="1" applyBorder="1" applyAlignment="1">
      <alignment vertical="top" shrinkToFit="1"/>
      <protection/>
    </xf>
    <xf numFmtId="0" fontId="27" fillId="0" borderId="0" xfId="57" applyFont="1">
      <alignment/>
      <protection/>
    </xf>
    <xf numFmtId="3" fontId="27" fillId="0" borderId="0" xfId="57" applyNumberFormat="1" applyFont="1" applyAlignment="1">
      <alignment horizontal="right"/>
      <protection/>
    </xf>
    <xf numFmtId="2" fontId="25" fillId="0" borderId="0" xfId="58" applyNumberFormat="1" applyFont="1" applyAlignment="1">
      <alignment vertical="top"/>
      <protection/>
    </xf>
    <xf numFmtId="0" fontId="27" fillId="0" borderId="0" xfId="57" applyFont="1" applyAlignment="1">
      <alignment vertical="center"/>
      <protection/>
    </xf>
    <xf numFmtId="3" fontId="27" fillId="0" borderId="0" xfId="57" applyNumberFormat="1" applyFont="1" applyAlignment="1">
      <alignment horizontal="right" vertical="center"/>
      <protection/>
    </xf>
    <xf numFmtId="2" fontId="25" fillId="0" borderId="0" xfId="58" applyNumberFormat="1" applyFont="1" applyAlignment="1">
      <alignment vertical="center"/>
      <protection/>
    </xf>
    <xf numFmtId="0" fontId="25" fillId="0" borderId="0" xfId="57" applyFont="1" applyAlignment="1">
      <alignment vertical="center"/>
      <protection/>
    </xf>
    <xf numFmtId="0" fontId="30" fillId="0" borderId="0" xfId="57" applyFont="1">
      <alignment/>
      <protection/>
    </xf>
    <xf numFmtId="3" fontId="30" fillId="0" borderId="0" xfId="57" applyNumberFormat="1" applyFont="1" applyAlignment="1">
      <alignment horizontal="right"/>
      <protection/>
    </xf>
    <xf numFmtId="0" fontId="49" fillId="0" borderId="0" xfId="57" applyFont="1" applyFill="1" applyBorder="1" applyAlignment="1">
      <alignment horizontal="right" vertical="center"/>
      <protection/>
    </xf>
    <xf numFmtId="0" fontId="23" fillId="0" borderId="0" xfId="57" applyFont="1" applyFill="1" applyAlignment="1">
      <alignment vertical="center"/>
      <protection/>
    </xf>
    <xf numFmtId="0" fontId="22" fillId="0" borderId="0" xfId="57" applyFont="1" applyFill="1" applyBorder="1" applyAlignment="1">
      <alignment horizontal="center" vertical="center"/>
      <protection/>
    </xf>
    <xf numFmtId="181" fontId="23" fillId="0" borderId="14" xfId="57" applyNumberFormat="1" applyFont="1" applyFill="1" applyBorder="1" applyAlignment="1">
      <alignment horizontal="right" vertical="center" wrapText="1"/>
      <protection/>
    </xf>
    <xf numFmtId="0" fontId="29" fillId="0" borderId="0" xfId="57" applyFont="1" applyFill="1" applyBorder="1" applyAlignment="1">
      <alignment horizontal="center" vertical="center"/>
      <protection/>
    </xf>
    <xf numFmtId="37" fontId="25" fillId="0" borderId="14" xfId="58" applyNumberFormat="1" applyFont="1" applyFill="1" applyBorder="1" applyAlignment="1">
      <alignment vertical="top"/>
      <protection/>
    </xf>
    <xf numFmtId="181" fontId="25" fillId="0" borderId="0" xfId="57" applyNumberFormat="1" applyFont="1" applyFill="1" applyBorder="1" applyAlignment="1">
      <alignment horizontal="right" vertical="center" wrapText="1"/>
      <protection/>
    </xf>
    <xf numFmtId="181" fontId="23" fillId="0" borderId="0" xfId="57" applyNumberFormat="1" applyFont="1" applyFill="1" applyBorder="1" applyAlignment="1">
      <alignment vertical="center" wrapText="1"/>
      <protection/>
    </xf>
    <xf numFmtId="181" fontId="23" fillId="0" borderId="13" xfId="57" applyNumberFormat="1" applyFont="1" applyFill="1" applyBorder="1" applyAlignment="1">
      <alignment horizontal="right" vertical="center" wrapText="1"/>
      <protection/>
    </xf>
    <xf numFmtId="181" fontId="23" fillId="0" borderId="0" xfId="57" applyNumberFormat="1" applyFont="1" applyFill="1" applyBorder="1" applyAlignment="1">
      <alignment horizontal="right" vertical="center" wrapText="1"/>
      <protection/>
    </xf>
    <xf numFmtId="0" fontId="22" fillId="0" borderId="0" xfId="57" applyFont="1" applyFill="1" applyAlignment="1">
      <alignment vertical="center"/>
      <protection/>
    </xf>
    <xf numFmtId="181" fontId="25" fillId="0" borderId="0" xfId="57" applyNumberFormat="1" applyFont="1" applyFill="1" applyBorder="1" applyAlignment="1">
      <alignment vertical="center" wrapText="1"/>
      <protection/>
    </xf>
    <xf numFmtId="181" fontId="23" fillId="0" borderId="0" xfId="57" applyNumberFormat="1" applyFont="1" applyFill="1" applyBorder="1" applyAlignment="1">
      <alignment horizontal="right" vertical="center" wrapText="1"/>
      <protection/>
    </xf>
    <xf numFmtId="181" fontId="25" fillId="0" borderId="13" xfId="57" applyNumberFormat="1" applyFont="1" applyFill="1" applyBorder="1" applyAlignment="1">
      <alignment horizontal="right" vertical="center" wrapText="1"/>
      <protection/>
    </xf>
    <xf numFmtId="0" fontId="43" fillId="0" borderId="0" xfId="57" applyFont="1" applyAlignment="1">
      <alignment horizontal="justify" vertical="center"/>
      <protection/>
    </xf>
    <xf numFmtId="0" fontId="23" fillId="0" borderId="0" xfId="57" applyFont="1" applyFill="1" applyBorder="1" applyAlignment="1">
      <alignment horizontal="center" vertical="center"/>
      <protection/>
    </xf>
    <xf numFmtId="37" fontId="23" fillId="0" borderId="0" xfId="58" applyNumberFormat="1" applyFont="1" applyFill="1" applyBorder="1" applyAlignment="1">
      <alignment vertical="top"/>
      <protection/>
    </xf>
    <xf numFmtId="0" fontId="23" fillId="0" borderId="13" xfId="58" applyNumberFormat="1" applyFont="1" applyFill="1" applyBorder="1" applyAlignment="1" quotePrefix="1">
      <alignment horizontal="center" vertical="top"/>
      <protection/>
    </xf>
    <xf numFmtId="0" fontId="23" fillId="0" borderId="0" xfId="58" applyNumberFormat="1" applyFont="1" applyFill="1" applyBorder="1" applyAlignment="1" quotePrefix="1">
      <alignment horizontal="center" vertical="top"/>
      <protection/>
    </xf>
    <xf numFmtId="37" fontId="29" fillId="0" borderId="0" xfId="58" applyNumberFormat="1" applyFont="1" applyFill="1" applyBorder="1" applyAlignment="1">
      <alignment vertical="top"/>
      <protection/>
    </xf>
    <xf numFmtId="38" fontId="38" fillId="34" borderId="0" xfId="58" applyNumberFormat="1" applyFont="1" applyFill="1" applyAlignment="1">
      <alignment vertical="top"/>
      <protection/>
    </xf>
    <xf numFmtId="0" fontId="42" fillId="0" borderId="0" xfId="57" applyFont="1" applyAlignment="1">
      <alignment horizontal="justify"/>
      <protection/>
    </xf>
    <xf numFmtId="41" fontId="25" fillId="0" borderId="0" xfId="45" applyNumberFormat="1" applyFont="1" applyFill="1" applyBorder="1" applyAlignment="1">
      <alignment horizontal="right" vertical="center"/>
    </xf>
    <xf numFmtId="37" fontId="25" fillId="0" borderId="0" xfId="58" applyNumberFormat="1" applyFont="1" applyFill="1" applyBorder="1" applyAlignment="1">
      <alignment vertical="top"/>
      <protection/>
    </xf>
    <xf numFmtId="41" fontId="23" fillId="0" borderId="0" xfId="45" applyNumberFormat="1" applyFont="1" applyFill="1" applyBorder="1" applyAlignment="1">
      <alignment horizontal="right" vertical="center"/>
    </xf>
    <xf numFmtId="41" fontId="23" fillId="0" borderId="0" xfId="45" applyNumberFormat="1" applyFont="1" applyFill="1" applyBorder="1" applyAlignment="1">
      <alignment horizontal="right" vertical="center"/>
    </xf>
    <xf numFmtId="0" fontId="43" fillId="0" borderId="0" xfId="57" applyFont="1" applyAlignment="1" quotePrefix="1">
      <alignment horizontal="left" vertical="center"/>
      <protection/>
    </xf>
    <xf numFmtId="0" fontId="43" fillId="0" borderId="0" xfId="57" applyFont="1" applyAlignment="1" quotePrefix="1">
      <alignment vertical="center"/>
      <protection/>
    </xf>
    <xf numFmtId="181" fontId="23" fillId="0" borderId="0" xfId="45" applyNumberFormat="1" applyFont="1" applyFill="1" applyAlignment="1">
      <alignment vertical="top"/>
    </xf>
    <xf numFmtId="0" fontId="23" fillId="0" borderId="0" xfId="58" applyNumberFormat="1" applyFont="1" applyFill="1" applyAlignment="1">
      <alignment vertical="top"/>
      <protection/>
    </xf>
    <xf numFmtId="41" fontId="23" fillId="0" borderId="0" xfId="45" applyNumberFormat="1" applyFont="1" applyFill="1" applyAlignment="1">
      <alignment horizontal="right" vertical="center"/>
    </xf>
    <xf numFmtId="181" fontId="23" fillId="0" borderId="0" xfId="45" applyNumberFormat="1" applyFont="1" applyAlignment="1">
      <alignment horizontal="center" vertical="top" wrapText="1"/>
    </xf>
    <xf numFmtId="0" fontId="23" fillId="0" borderId="0" xfId="58" applyNumberFormat="1" applyFont="1" applyFill="1" applyAlignment="1">
      <alignment horizontal="center" vertical="top"/>
      <protection/>
    </xf>
    <xf numFmtId="181" fontId="36" fillId="0" borderId="0" xfId="45" applyNumberFormat="1" applyFont="1" applyFill="1" applyAlignment="1">
      <alignment vertical="top"/>
    </xf>
    <xf numFmtId="0" fontId="25" fillId="0" borderId="0" xfId="58" applyNumberFormat="1" applyFont="1" applyFill="1" applyAlignment="1">
      <alignment horizontal="justify" vertical="top"/>
      <protection/>
    </xf>
    <xf numFmtId="0" fontId="25" fillId="0" borderId="0" xfId="58" applyNumberFormat="1" applyFont="1" applyFill="1" applyAlignment="1">
      <alignment horizontal="justify" vertical="top"/>
      <protection/>
    </xf>
    <xf numFmtId="0" fontId="22" fillId="0" borderId="0" xfId="58" applyNumberFormat="1" applyFont="1" applyFill="1" applyAlignment="1">
      <alignment horizontal="center" vertical="top"/>
      <protection/>
    </xf>
    <xf numFmtId="181" fontId="22" fillId="0" borderId="0" xfId="45" applyNumberFormat="1" applyFont="1" applyFill="1" applyAlignment="1">
      <alignment vertical="top"/>
    </xf>
    <xf numFmtId="0" fontId="23" fillId="0" borderId="0" xfId="57" applyFont="1" applyFill="1" applyAlignment="1">
      <alignment horizontal="left" vertical="center" wrapText="1"/>
      <protection/>
    </xf>
    <xf numFmtId="0" fontId="22" fillId="0" borderId="12" xfId="57" applyFont="1" applyBorder="1" applyAlignment="1">
      <alignment horizontal="center" vertical="center" wrapText="1"/>
      <protection/>
    </xf>
    <xf numFmtId="0" fontId="22" fillId="0" borderId="0" xfId="57" applyFont="1" applyAlignment="1">
      <alignment vertical="center" wrapText="1"/>
      <protection/>
    </xf>
    <xf numFmtId="181" fontId="23" fillId="0" borderId="32" xfId="45" applyNumberFormat="1" applyFont="1" applyBorder="1" applyAlignment="1">
      <alignment horizontal="center" vertical="center" wrapText="1"/>
    </xf>
    <xf numFmtId="181" fontId="23" fillId="0" borderId="0" xfId="45" applyNumberFormat="1" applyFont="1" applyAlignment="1">
      <alignment vertical="center" wrapText="1"/>
    </xf>
    <xf numFmtId="181" fontId="23" fillId="0" borderId="30" xfId="45" applyNumberFormat="1" applyFont="1" applyBorder="1" applyAlignment="1">
      <alignment horizontal="center" vertical="center" wrapText="1"/>
    </xf>
    <xf numFmtId="181" fontId="23" fillId="0" borderId="31" xfId="45" applyNumberFormat="1" applyFont="1" applyBorder="1" applyAlignment="1">
      <alignment horizontal="center" vertical="center" wrapText="1"/>
    </xf>
    <xf numFmtId="181" fontId="23" fillId="0" borderId="0" xfId="45" applyNumberFormat="1" applyFont="1" applyAlignment="1">
      <alignment horizontal="center" vertical="center" wrapText="1"/>
    </xf>
    <xf numFmtId="0" fontId="52" fillId="0" borderId="0" xfId="57" applyFont="1" applyAlignment="1">
      <alignment vertical="center"/>
      <protection/>
    </xf>
    <xf numFmtId="0" fontId="42" fillId="0" borderId="0" xfId="57" applyFont="1" applyAlignment="1">
      <alignment vertical="center"/>
      <protection/>
    </xf>
    <xf numFmtId="181" fontId="36" fillId="0" borderId="0" xfId="45" applyNumberFormat="1" applyFont="1" applyFill="1" applyAlignment="1">
      <alignment vertical="center"/>
    </xf>
    <xf numFmtId="181" fontId="23" fillId="0" borderId="0" xfId="45" applyNumberFormat="1" applyFont="1" applyFill="1" applyAlignment="1">
      <alignment vertical="center"/>
    </xf>
    <xf numFmtId="0" fontId="23" fillId="0" borderId="0" xfId="58" applyNumberFormat="1" applyFont="1" applyFill="1" applyAlignment="1">
      <alignment horizontal="justify" vertical="center"/>
      <protection/>
    </xf>
    <xf numFmtId="0" fontId="23" fillId="0" borderId="0" xfId="58" applyNumberFormat="1" applyFont="1" applyFill="1" applyAlignment="1">
      <alignment horizontal="justify" vertical="center"/>
      <protection/>
    </xf>
    <xf numFmtId="0" fontId="22" fillId="0" borderId="0" xfId="58" applyNumberFormat="1" applyFont="1" applyFill="1" applyAlignment="1">
      <alignment horizontal="justify" vertical="center"/>
      <protection/>
    </xf>
    <xf numFmtId="0" fontId="45" fillId="34" borderId="0" xfId="58" applyNumberFormat="1" applyFont="1" applyFill="1" applyAlignment="1">
      <alignment vertical="center"/>
      <protection/>
    </xf>
    <xf numFmtId="181" fontId="45" fillId="0" borderId="0" xfId="45" applyNumberFormat="1" applyFont="1" applyFill="1" applyAlignment="1">
      <alignment vertical="center"/>
    </xf>
    <xf numFmtId="181" fontId="22" fillId="0" borderId="0" xfId="45" applyNumberFormat="1" applyFont="1" applyFill="1" applyAlignment="1">
      <alignment vertical="center"/>
    </xf>
    <xf numFmtId="0" fontId="51" fillId="34" borderId="0" xfId="58" applyNumberFormat="1" applyFont="1" applyFill="1" applyAlignment="1">
      <alignment vertical="center"/>
      <protection/>
    </xf>
    <xf numFmtId="181" fontId="51" fillId="0" borderId="0" xfId="45" applyNumberFormat="1" applyFont="1" applyAlignment="1">
      <alignment vertical="center"/>
    </xf>
    <xf numFmtId="0" fontId="24" fillId="0" borderId="0" xfId="58" applyNumberFormat="1" applyFont="1" applyFill="1" applyAlignment="1">
      <alignment horizontal="left" vertical="top"/>
      <protection/>
    </xf>
    <xf numFmtId="0" fontId="51" fillId="0" borderId="0" xfId="58" applyNumberFormat="1" applyFont="1" applyFill="1" applyAlignment="1">
      <alignment vertical="top"/>
      <protection/>
    </xf>
    <xf numFmtId="0" fontId="51" fillId="0" borderId="0" xfId="58" applyNumberFormat="1" applyFont="1" applyFill="1" applyAlignment="1">
      <alignment horizontal="center" vertical="top"/>
      <protection/>
    </xf>
    <xf numFmtId="0" fontId="51" fillId="34" borderId="0" xfId="58" applyNumberFormat="1" applyFont="1" applyFill="1" applyAlignment="1">
      <alignment vertical="top"/>
      <protection/>
    </xf>
    <xf numFmtId="181" fontId="51" fillId="0" borderId="0" xfId="45" applyNumberFormat="1" applyFont="1" applyAlignment="1">
      <alignment vertical="top"/>
    </xf>
    <xf numFmtId="0" fontId="24" fillId="0" borderId="0" xfId="58" applyNumberFormat="1" applyFont="1" applyFill="1" applyAlignment="1">
      <alignment horizontal="center" vertical="top"/>
      <protection/>
    </xf>
    <xf numFmtId="43" fontId="24" fillId="0" borderId="0" xfId="45" applyFont="1" applyFill="1" applyAlignment="1">
      <alignment horizontal="center" vertical="center"/>
    </xf>
    <xf numFmtId="0" fontId="24" fillId="0" borderId="0" xfId="58" applyNumberFormat="1" applyFont="1" applyFill="1" applyAlignment="1">
      <alignment vertical="top"/>
      <protection/>
    </xf>
    <xf numFmtId="0" fontId="24" fillId="34" borderId="0" xfId="58" applyNumberFormat="1" applyFont="1" applyFill="1" applyAlignment="1">
      <alignment vertical="top"/>
      <protection/>
    </xf>
    <xf numFmtId="181" fontId="24" fillId="0" borderId="0" xfId="45" applyNumberFormat="1" applyFont="1" applyAlignment="1">
      <alignment vertical="top"/>
    </xf>
  </cellXfs>
  <cellStyles count="56">
    <cellStyle name="Normal" xfId="0"/>
    <cellStyle name="0,0&#13;&#10;NA&#13;&#1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_Bao cao tai chinh 280405" xfId="58"/>
    <cellStyle name="Normal_Thuyet minh" xfId="59"/>
    <cellStyle name="Normal_Thuyet minh TSCD" xfId="60"/>
    <cellStyle name="Normal_Thuyet minh_BC 14.11 Matex" xfId="61"/>
    <cellStyle name="Normal_Tong hop bao cao (blank) (version 1)" xfId="62"/>
    <cellStyle name="Note" xfId="63"/>
    <cellStyle name="Output" xfId="64"/>
    <cellStyle name="Percent" xfId="65"/>
    <cellStyle name="Percent 2" xfId="66"/>
    <cellStyle name="Title" xfId="67"/>
    <cellStyle name="Total" xfId="68"/>
    <cellStyle name="Warning Text" xfId="69"/>
  </cellStyles>
  <dxfs count="23">
    <dxf>
      <fill>
        <patternFill>
          <bgColor indexed="10"/>
        </patternFill>
      </fill>
    </dxf>
    <dxf>
      <fill>
        <patternFill>
          <bgColor indexed="10"/>
        </patternFill>
      </fill>
    </dxf>
    <dxf>
      <fill>
        <patternFill>
          <bgColor indexed="10"/>
        </patternFill>
      </fill>
    </dxf>
    <dxf>
      <font>
        <color auto="1"/>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indexed="9"/>
      </font>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rgb="FFFFFFFF"/>
      </font>
      <border/>
    </dxf>
    <dxf>
      <font>
        <color auto="1"/>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IV%20Thuyet%20minh%20BCTC%20Q1%202013%20cty%20m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HPN\LOCALS~1\Temp\Rar$DI00.360\ke%20toa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ọng yếu"/>
      <sheetName val="Phân tích"/>
      <sheetName val="Danh muc"/>
      <sheetName val="Du lieu"/>
      <sheetName val="lien ket"/>
      <sheetName val="XXXX"/>
      <sheetName val="Bao cao"/>
      <sheetName val="Thuyet minh"/>
      <sheetName val="trong yeu"/>
      <sheetName val="sai sot"/>
      <sheetName val="Chenh lech ty gia"/>
      <sheetName val="Butru"/>
      <sheetName val="TRY"/>
      <sheetName val="PPLN"/>
      <sheetName val="Socuoiky"/>
    </sheetNames>
    <sheetDataSet>
      <sheetData sheetId="2">
        <row r="3">
          <cell r="B3" t="str">
            <v>CÔNG TY CỔ PHẦN PIV</v>
          </cell>
          <cell r="D3" t="str">
            <v>ABC JSC</v>
          </cell>
        </row>
        <row r="4">
          <cell r="B4" t="str">
            <v>Địa chỉ: Tầng 3, tòa nhà Lucky, số 66 Trần Thái Tông, Dịch Vọng, Cầu Giấy, Hà Nội</v>
          </cell>
          <cell r="D4" t="str">
            <v>XYZ street, Hanoi</v>
          </cell>
        </row>
        <row r="5">
          <cell r="B5" t="str">
            <v>Quý 1/2013</v>
          </cell>
          <cell r="D5" t="str">
            <v>for the fiscal year ended 31 December 2012</v>
          </cell>
        </row>
        <row r="10">
          <cell r="B10" t="str">
            <v>Hà Nội, ngày    tháng     năm 2013</v>
          </cell>
        </row>
        <row r="11">
          <cell r="B11" t="str">
            <v>Nguyễn Thị Hà</v>
          </cell>
        </row>
        <row r="12">
          <cell r="B12" t="str">
            <v>Đào Thị Thanh</v>
          </cell>
        </row>
        <row r="17">
          <cell r="B17" t="str">
            <v>Số cuối năm</v>
          </cell>
        </row>
        <row r="18">
          <cell r="B18" t="str">
            <v>Năm nay</v>
          </cell>
        </row>
        <row r="19">
          <cell r="B19" t="str">
            <v>Số đầu năm</v>
          </cell>
        </row>
        <row r="20">
          <cell r="B20" t="str">
            <v>Năm trước</v>
          </cell>
        </row>
        <row r="25">
          <cell r="A25">
            <v>1111</v>
          </cell>
        </row>
        <row r="26">
          <cell r="A26">
            <v>111</v>
          </cell>
          <cell r="I26">
            <v>62813218</v>
          </cell>
        </row>
        <row r="27">
          <cell r="A27">
            <v>112</v>
          </cell>
          <cell r="I27">
            <v>377808532</v>
          </cell>
        </row>
        <row r="28">
          <cell r="A28">
            <v>113</v>
          </cell>
        </row>
        <row r="29">
          <cell r="A29">
            <v>1211</v>
          </cell>
        </row>
        <row r="30">
          <cell r="A30">
            <v>1212</v>
          </cell>
        </row>
        <row r="31">
          <cell r="A31">
            <v>128</v>
          </cell>
        </row>
        <row r="32">
          <cell r="A32">
            <v>129</v>
          </cell>
        </row>
        <row r="33">
          <cell r="A33" t="str">
            <v>131N</v>
          </cell>
        </row>
        <row r="34">
          <cell r="A34" t="str">
            <v>131D</v>
          </cell>
        </row>
        <row r="35">
          <cell r="A35" t="str">
            <v>131C</v>
          </cell>
        </row>
        <row r="36">
          <cell r="A36">
            <v>133</v>
          </cell>
        </row>
        <row r="37">
          <cell r="A37">
            <v>1361</v>
          </cell>
        </row>
        <row r="38">
          <cell r="A38">
            <v>1368</v>
          </cell>
        </row>
        <row r="39">
          <cell r="A39" t="str">
            <v>1368D</v>
          </cell>
        </row>
        <row r="40">
          <cell r="A40">
            <v>1381</v>
          </cell>
        </row>
        <row r="41">
          <cell r="A41">
            <v>1385</v>
          </cell>
        </row>
        <row r="42">
          <cell r="A42">
            <v>1388</v>
          </cell>
        </row>
        <row r="43">
          <cell r="A43" t="str">
            <v>138D</v>
          </cell>
        </row>
        <row r="44">
          <cell r="A44" t="str">
            <v>338N</v>
          </cell>
        </row>
        <row r="45">
          <cell r="A45">
            <v>139</v>
          </cell>
        </row>
        <row r="46">
          <cell r="A46" t="str">
            <v>139D</v>
          </cell>
        </row>
        <row r="47">
          <cell r="A47">
            <v>141</v>
          </cell>
        </row>
        <row r="48">
          <cell r="A48">
            <v>142</v>
          </cell>
        </row>
        <row r="49">
          <cell r="A49">
            <v>144</v>
          </cell>
        </row>
        <row r="50">
          <cell r="A50">
            <v>151</v>
          </cell>
        </row>
        <row r="51">
          <cell r="A51">
            <v>152</v>
          </cell>
        </row>
        <row r="52">
          <cell r="A52">
            <v>153</v>
          </cell>
        </row>
        <row r="53">
          <cell r="A53">
            <v>154</v>
          </cell>
        </row>
        <row r="54">
          <cell r="A54">
            <v>155</v>
          </cell>
        </row>
        <row r="55">
          <cell r="A55">
            <v>156</v>
          </cell>
        </row>
        <row r="56">
          <cell r="A56">
            <v>157</v>
          </cell>
        </row>
        <row r="57">
          <cell r="A57">
            <v>158</v>
          </cell>
        </row>
        <row r="58">
          <cell r="A58">
            <v>159</v>
          </cell>
        </row>
        <row r="59">
          <cell r="A59">
            <v>161</v>
          </cell>
        </row>
        <row r="60">
          <cell r="A60">
            <v>171</v>
          </cell>
        </row>
        <row r="61">
          <cell r="A61">
            <v>211</v>
          </cell>
        </row>
        <row r="62">
          <cell r="A62">
            <v>212</v>
          </cell>
        </row>
        <row r="63">
          <cell r="A63">
            <v>213</v>
          </cell>
        </row>
        <row r="64">
          <cell r="A64">
            <v>2141</v>
          </cell>
        </row>
        <row r="65">
          <cell r="A65">
            <v>2142</v>
          </cell>
        </row>
        <row r="66">
          <cell r="A66">
            <v>2143</v>
          </cell>
        </row>
        <row r="67">
          <cell r="A67">
            <v>2147</v>
          </cell>
        </row>
        <row r="68">
          <cell r="A68">
            <v>217</v>
          </cell>
        </row>
        <row r="69">
          <cell r="A69">
            <v>221</v>
          </cell>
        </row>
        <row r="70">
          <cell r="A70">
            <v>222</v>
          </cell>
        </row>
        <row r="71">
          <cell r="A71">
            <v>223</v>
          </cell>
        </row>
        <row r="72">
          <cell r="A72">
            <v>228</v>
          </cell>
        </row>
        <row r="73">
          <cell r="A73">
            <v>229</v>
          </cell>
        </row>
        <row r="74">
          <cell r="A74">
            <v>241</v>
          </cell>
        </row>
        <row r="75">
          <cell r="A75">
            <v>242</v>
          </cell>
        </row>
        <row r="76">
          <cell r="A76">
            <v>243</v>
          </cell>
        </row>
        <row r="77">
          <cell r="A77">
            <v>244</v>
          </cell>
        </row>
        <row r="78">
          <cell r="A78">
            <v>311</v>
          </cell>
        </row>
        <row r="79">
          <cell r="A79">
            <v>315</v>
          </cell>
        </row>
        <row r="80">
          <cell r="A80" t="str">
            <v>331C</v>
          </cell>
        </row>
        <row r="81">
          <cell r="A81" t="str">
            <v>331N</v>
          </cell>
        </row>
        <row r="82">
          <cell r="A82" t="str">
            <v>331DC</v>
          </cell>
        </row>
        <row r="83">
          <cell r="A83" t="str">
            <v>331DN</v>
          </cell>
        </row>
        <row r="84">
          <cell r="A84">
            <v>333</v>
          </cell>
        </row>
        <row r="85">
          <cell r="A85">
            <v>3331</v>
          </cell>
        </row>
        <row r="86">
          <cell r="A86">
            <v>33311</v>
          </cell>
        </row>
        <row r="87">
          <cell r="A87">
            <v>33312</v>
          </cell>
        </row>
        <row r="88">
          <cell r="A88">
            <v>3332</v>
          </cell>
        </row>
        <row r="89">
          <cell r="A89">
            <v>3333</v>
          </cell>
        </row>
        <row r="90">
          <cell r="A90">
            <v>3334</v>
          </cell>
        </row>
        <row r="91">
          <cell r="A91">
            <v>3335</v>
          </cell>
        </row>
        <row r="92">
          <cell r="A92">
            <v>3336</v>
          </cell>
        </row>
        <row r="93">
          <cell r="A93">
            <v>3337</v>
          </cell>
        </row>
        <row r="94">
          <cell r="A94">
            <v>3338</v>
          </cell>
        </row>
        <row r="95">
          <cell r="A95">
            <v>3339</v>
          </cell>
        </row>
        <row r="96">
          <cell r="A96" t="str">
            <v>333N</v>
          </cell>
        </row>
        <row r="97">
          <cell r="A97">
            <v>334</v>
          </cell>
        </row>
        <row r="98">
          <cell r="A98">
            <v>335</v>
          </cell>
        </row>
        <row r="99">
          <cell r="A99">
            <v>336</v>
          </cell>
        </row>
        <row r="100">
          <cell r="A100" t="str">
            <v>336D</v>
          </cell>
        </row>
        <row r="101">
          <cell r="A101" t="str">
            <v>337C</v>
          </cell>
        </row>
        <row r="102">
          <cell r="A102" t="str">
            <v>337N</v>
          </cell>
        </row>
        <row r="103">
          <cell r="A103" t="str">
            <v>338C</v>
          </cell>
        </row>
        <row r="104">
          <cell r="A104">
            <v>3381</v>
          </cell>
        </row>
        <row r="105">
          <cell r="A105">
            <v>3382</v>
          </cell>
        </row>
        <row r="106">
          <cell r="A106">
            <v>3383</v>
          </cell>
        </row>
        <row r="107">
          <cell r="A107">
            <v>3384</v>
          </cell>
        </row>
        <row r="108">
          <cell r="A108">
            <v>3385</v>
          </cell>
        </row>
        <row r="109">
          <cell r="A109">
            <v>3386</v>
          </cell>
        </row>
        <row r="110">
          <cell r="A110">
            <v>3387</v>
          </cell>
        </row>
        <row r="111">
          <cell r="A111">
            <v>3388</v>
          </cell>
        </row>
        <row r="112">
          <cell r="A112">
            <v>3389</v>
          </cell>
        </row>
        <row r="113">
          <cell r="A113" t="str">
            <v>338DC</v>
          </cell>
        </row>
        <row r="114">
          <cell r="A114" t="str">
            <v>138C</v>
          </cell>
        </row>
        <row r="115">
          <cell r="A115">
            <v>341</v>
          </cell>
        </row>
        <row r="116">
          <cell r="A116">
            <v>342</v>
          </cell>
        </row>
        <row r="117">
          <cell r="A117">
            <v>343</v>
          </cell>
        </row>
        <row r="118">
          <cell r="A118">
            <v>344</v>
          </cell>
        </row>
        <row r="119">
          <cell r="A119">
            <v>347</v>
          </cell>
        </row>
        <row r="120">
          <cell r="A120">
            <v>351</v>
          </cell>
        </row>
        <row r="121">
          <cell r="A121">
            <v>3521</v>
          </cell>
        </row>
        <row r="122">
          <cell r="A122">
            <v>3522</v>
          </cell>
        </row>
        <row r="123">
          <cell r="A123">
            <v>353</v>
          </cell>
        </row>
        <row r="124">
          <cell r="A124">
            <v>356</v>
          </cell>
        </row>
        <row r="125">
          <cell r="A125">
            <v>4111</v>
          </cell>
          <cell r="H125">
            <v>12000000000</v>
          </cell>
          <cell r="J125">
            <v>12000000000</v>
          </cell>
        </row>
        <row r="126">
          <cell r="A126">
            <v>4112</v>
          </cell>
        </row>
        <row r="127">
          <cell r="A127">
            <v>4118</v>
          </cell>
        </row>
        <row r="128">
          <cell r="A128">
            <v>412</v>
          </cell>
        </row>
        <row r="129">
          <cell r="A129">
            <v>413</v>
          </cell>
        </row>
        <row r="130">
          <cell r="A130">
            <v>414</v>
          </cell>
        </row>
        <row r="131">
          <cell r="A131">
            <v>415</v>
          </cell>
        </row>
        <row r="132">
          <cell r="A132">
            <v>417</v>
          </cell>
        </row>
        <row r="133">
          <cell r="A133">
            <v>418</v>
          </cell>
        </row>
        <row r="134">
          <cell r="A134">
            <v>419</v>
          </cell>
        </row>
        <row r="135">
          <cell r="A135">
            <v>421</v>
          </cell>
        </row>
        <row r="136">
          <cell r="A136">
            <v>441</v>
          </cell>
        </row>
        <row r="137">
          <cell r="A137">
            <v>461</v>
          </cell>
        </row>
        <row r="138">
          <cell r="A138">
            <v>466</v>
          </cell>
        </row>
        <row r="139">
          <cell r="A139">
            <v>511</v>
          </cell>
        </row>
        <row r="140">
          <cell r="A140">
            <v>5111</v>
          </cell>
        </row>
        <row r="141">
          <cell r="A141">
            <v>5112</v>
          </cell>
        </row>
        <row r="142">
          <cell r="A142">
            <v>5113</v>
          </cell>
        </row>
        <row r="143">
          <cell r="A143">
            <v>5114</v>
          </cell>
        </row>
        <row r="144">
          <cell r="A144">
            <v>5117</v>
          </cell>
        </row>
        <row r="145">
          <cell r="A145">
            <v>515</v>
          </cell>
        </row>
        <row r="146">
          <cell r="A146">
            <v>521</v>
          </cell>
        </row>
        <row r="147">
          <cell r="A147">
            <v>531</v>
          </cell>
        </row>
        <row r="148">
          <cell r="A148">
            <v>532</v>
          </cell>
        </row>
        <row r="149">
          <cell r="A149">
            <v>632</v>
          </cell>
        </row>
        <row r="150">
          <cell r="A150">
            <v>635</v>
          </cell>
        </row>
        <row r="151">
          <cell r="A151">
            <v>641</v>
          </cell>
        </row>
        <row r="152">
          <cell r="A152">
            <v>642</v>
          </cell>
        </row>
        <row r="153">
          <cell r="A153">
            <v>711</v>
          </cell>
        </row>
        <row r="154">
          <cell r="A154">
            <v>811</v>
          </cell>
        </row>
        <row r="155">
          <cell r="A155">
            <v>8211</v>
          </cell>
        </row>
        <row r="156">
          <cell r="A156">
            <v>8212</v>
          </cell>
        </row>
        <row r="157">
          <cell r="A157">
            <v>911</v>
          </cell>
        </row>
        <row r="158">
          <cell r="A158" t="str">
            <v> -</v>
          </cell>
        </row>
        <row r="159">
          <cell r="A159" t="str">
            <v>001</v>
          </cell>
        </row>
        <row r="160">
          <cell r="A160" t="str">
            <v>002</v>
          </cell>
        </row>
        <row r="161">
          <cell r="A161" t="str">
            <v>003</v>
          </cell>
        </row>
        <row r="162">
          <cell r="A162" t="str">
            <v>004</v>
          </cell>
        </row>
        <row r="163">
          <cell r="A163" t="str">
            <v>007</v>
          </cell>
        </row>
        <row r="164">
          <cell r="A164" t="str">
            <v>0071</v>
          </cell>
        </row>
        <row r="165">
          <cell r="A165" t="str">
            <v>0072</v>
          </cell>
        </row>
        <row r="166">
          <cell r="A166" t="str">
            <v>0073</v>
          </cell>
        </row>
        <row r="167">
          <cell r="A167" t="str">
            <v>0074</v>
          </cell>
        </row>
        <row r="168">
          <cell r="A168" t="str">
            <v>0075</v>
          </cell>
        </row>
        <row r="169">
          <cell r="A169" t="str">
            <v>0076</v>
          </cell>
        </row>
        <row r="170">
          <cell r="A170" t="str">
            <v>008</v>
          </cell>
        </row>
        <row r="171">
          <cell r="A171" t="str">
            <v>0081</v>
          </cell>
        </row>
        <row r="172">
          <cell r="A172" t="str">
            <v>0082</v>
          </cell>
        </row>
      </sheetData>
      <sheetData sheetId="4">
        <row r="16">
          <cell r="G16">
            <v>0</v>
          </cell>
          <cell r="K16">
            <v>0</v>
          </cell>
        </row>
        <row r="22">
          <cell r="G22">
            <v>0</v>
          </cell>
          <cell r="K22">
            <v>0</v>
          </cell>
        </row>
        <row r="33">
          <cell r="G33">
            <v>0</v>
          </cell>
          <cell r="H33">
            <v>23445773</v>
          </cell>
        </row>
        <row r="34">
          <cell r="G34">
            <v>0</v>
          </cell>
          <cell r="K34">
            <v>0</v>
          </cell>
        </row>
        <row r="35">
          <cell r="G35">
            <v>0</v>
          </cell>
          <cell r="K35">
            <v>0</v>
          </cell>
        </row>
        <row r="40">
          <cell r="G40">
            <v>0</v>
          </cell>
          <cell r="K40">
            <v>0</v>
          </cell>
        </row>
        <row r="41">
          <cell r="G41">
            <v>0</v>
          </cell>
          <cell r="K41">
            <v>0</v>
          </cell>
        </row>
        <row r="42">
          <cell r="G42">
            <v>0</v>
          </cell>
          <cell r="K42">
            <v>0</v>
          </cell>
        </row>
        <row r="43">
          <cell r="G43">
            <v>0</v>
          </cell>
          <cell r="K43">
            <v>0</v>
          </cell>
        </row>
        <row r="44">
          <cell r="G44">
            <v>0</v>
          </cell>
          <cell r="K44">
            <v>0</v>
          </cell>
        </row>
        <row r="45">
          <cell r="G45">
            <v>0</v>
          </cell>
          <cell r="K45">
            <v>0</v>
          </cell>
        </row>
        <row r="46">
          <cell r="G46">
            <v>0</v>
          </cell>
          <cell r="K46">
            <v>0</v>
          </cell>
        </row>
        <row r="48">
          <cell r="E48">
            <v>0</v>
          </cell>
        </row>
        <row r="54">
          <cell r="G54">
            <v>5210025</v>
          </cell>
          <cell r="K54">
            <v>5210025</v>
          </cell>
        </row>
        <row r="56">
          <cell r="G56">
            <v>153169168</v>
          </cell>
          <cell r="K56">
            <v>153169168</v>
          </cell>
        </row>
        <row r="57">
          <cell r="G57">
            <v>0</v>
          </cell>
          <cell r="K57">
            <v>0</v>
          </cell>
        </row>
        <row r="58">
          <cell r="G58">
            <v>10360225</v>
          </cell>
        </row>
        <row r="59">
          <cell r="G59">
            <v>0</v>
          </cell>
          <cell r="K59">
            <v>0</v>
          </cell>
        </row>
        <row r="85">
          <cell r="K85">
            <v>31284600</v>
          </cell>
        </row>
        <row r="98">
          <cell r="G98">
            <v>11910000000</v>
          </cell>
          <cell r="H98">
            <v>12314228930</v>
          </cell>
        </row>
        <row r="105">
          <cell r="G105">
            <v>0</v>
          </cell>
        </row>
        <row r="121">
          <cell r="G121">
            <v>0</v>
          </cell>
          <cell r="K121">
            <v>0</v>
          </cell>
        </row>
        <row r="122">
          <cell r="G122">
            <v>0</v>
          </cell>
          <cell r="K122">
            <v>0</v>
          </cell>
        </row>
        <row r="123">
          <cell r="G123">
            <v>0</v>
          </cell>
          <cell r="K123">
            <v>0</v>
          </cell>
        </row>
        <row r="124">
          <cell r="G124">
            <v>0</v>
          </cell>
          <cell r="K124">
            <v>0</v>
          </cell>
        </row>
        <row r="126">
          <cell r="G126">
            <v>0</v>
          </cell>
          <cell r="K126">
            <v>0</v>
          </cell>
        </row>
        <row r="127">
          <cell r="G127">
            <v>0</v>
          </cell>
          <cell r="K127">
            <v>0</v>
          </cell>
        </row>
        <row r="128">
          <cell r="G128">
            <v>0</v>
          </cell>
          <cell r="K128">
            <v>0</v>
          </cell>
        </row>
        <row r="129">
          <cell r="G129">
            <v>0</v>
          </cell>
          <cell r="K129">
            <v>0</v>
          </cell>
        </row>
        <row r="138">
          <cell r="K138">
            <v>0</v>
          </cell>
        </row>
        <row r="139">
          <cell r="G139">
            <v>0</v>
          </cell>
          <cell r="K139">
            <v>0</v>
          </cell>
        </row>
        <row r="140">
          <cell r="G140">
            <v>0</v>
          </cell>
        </row>
        <row r="141">
          <cell r="K141">
            <v>20625000</v>
          </cell>
        </row>
        <row r="142">
          <cell r="G142">
            <v>0</v>
          </cell>
          <cell r="K142">
            <v>0</v>
          </cell>
        </row>
        <row r="153">
          <cell r="G153">
            <v>4900000000</v>
          </cell>
        </row>
        <row r="209">
          <cell r="G209">
            <v>0</v>
          </cell>
        </row>
      </sheetData>
      <sheetData sheetId="6">
        <row r="13">
          <cell r="Y13">
            <v>346560130</v>
          </cell>
          <cell r="AG13">
            <v>440621750</v>
          </cell>
        </row>
        <row r="17">
          <cell r="Y17">
            <v>103474980</v>
          </cell>
          <cell r="AG17">
            <v>0</v>
          </cell>
        </row>
        <row r="26">
          <cell r="Y26">
            <v>0</v>
          </cell>
          <cell r="AG26">
            <v>23445773</v>
          </cell>
        </row>
        <row r="30">
          <cell r="Y30">
            <v>0</v>
          </cell>
          <cell r="AG30">
            <v>0</v>
          </cell>
        </row>
        <row r="36">
          <cell r="Y36">
            <v>168739418</v>
          </cell>
          <cell r="AG36">
            <v>165253800</v>
          </cell>
        </row>
        <row r="46">
          <cell r="Y46">
            <v>0</v>
          </cell>
          <cell r="AG46">
            <v>0</v>
          </cell>
        </row>
        <row r="61">
          <cell r="Y61">
            <v>211208155</v>
          </cell>
          <cell r="AG61">
            <v>2666968273</v>
          </cell>
        </row>
        <row r="62">
          <cell r="Y62">
            <v>545892120</v>
          </cell>
          <cell r="AG62">
            <v>3803723890</v>
          </cell>
        </row>
        <row r="63">
          <cell r="Y63">
            <v>-334683965</v>
          </cell>
          <cell r="AG63">
            <v>-1136755617</v>
          </cell>
        </row>
        <row r="64">
          <cell r="Y64">
            <v>0</v>
          </cell>
          <cell r="AG64">
            <v>0</v>
          </cell>
        </row>
        <row r="65">
          <cell r="Y65">
            <v>0</v>
          </cell>
          <cell r="AG65">
            <v>0</v>
          </cell>
        </row>
        <row r="66">
          <cell r="Y66">
            <v>0</v>
          </cell>
          <cell r="AG66">
            <v>0</v>
          </cell>
        </row>
        <row r="67">
          <cell r="Y67">
            <v>0</v>
          </cell>
          <cell r="AG67">
            <v>5214096</v>
          </cell>
        </row>
        <row r="68">
          <cell r="Y68">
            <v>31284600</v>
          </cell>
          <cell r="AG68">
            <v>31284600</v>
          </cell>
        </row>
        <row r="69">
          <cell r="Y69">
            <v>-31284600</v>
          </cell>
          <cell r="AG69">
            <v>-26070504</v>
          </cell>
        </row>
        <row r="72">
          <cell r="Y72">
            <v>0</v>
          </cell>
          <cell r="AG72">
            <v>0</v>
          </cell>
        </row>
        <row r="73">
          <cell r="Y73">
            <v>0</v>
          </cell>
          <cell r="AG73">
            <v>0</v>
          </cell>
        </row>
        <row r="74">
          <cell r="Y74">
            <v>0</v>
          </cell>
          <cell r="AG74">
            <v>0</v>
          </cell>
        </row>
        <row r="79">
          <cell r="U79" t="str">
            <v>V.06</v>
          </cell>
          <cell r="Y79">
            <v>11910000000</v>
          </cell>
          <cell r="AG79">
            <v>12314228930</v>
          </cell>
        </row>
        <row r="83">
          <cell r="Y83">
            <v>82520325</v>
          </cell>
          <cell r="AG83">
            <v>52430270</v>
          </cell>
        </row>
        <row r="84">
          <cell r="Y84">
            <v>0</v>
          </cell>
          <cell r="AG84">
            <v>0</v>
          </cell>
        </row>
        <row r="98">
          <cell r="Y98">
            <v>250000000</v>
          </cell>
          <cell r="AG98">
            <v>0</v>
          </cell>
        </row>
        <row r="101">
          <cell r="Y101">
            <v>22244611</v>
          </cell>
          <cell r="AG101">
            <v>7546550</v>
          </cell>
        </row>
        <row r="103">
          <cell r="Y103">
            <v>0</v>
          </cell>
          <cell r="AG103">
            <v>47909091</v>
          </cell>
        </row>
        <row r="106">
          <cell r="Y106">
            <v>60736530</v>
          </cell>
          <cell r="AG106">
            <v>491342061</v>
          </cell>
        </row>
        <row r="113">
          <cell r="Y113">
            <v>0</v>
          </cell>
          <cell r="AG113">
            <v>0</v>
          </cell>
        </row>
        <row r="115">
          <cell r="Y115">
            <v>4900000000</v>
          </cell>
          <cell r="AG115">
            <v>4900000000</v>
          </cell>
        </row>
        <row r="116">
          <cell r="Y116">
            <v>0</v>
          </cell>
          <cell r="AG116">
            <v>0</v>
          </cell>
        </row>
        <row r="124">
          <cell r="Y124">
            <v>10463190504</v>
          </cell>
          <cell r="AG124">
            <v>10945840540</v>
          </cell>
        </row>
        <row r="180">
          <cell r="Y180">
            <v>1776602741</v>
          </cell>
          <cell r="AG180">
            <v>2123611247</v>
          </cell>
        </row>
        <row r="181">
          <cell r="Y181">
            <v>62859361</v>
          </cell>
          <cell r="AG181">
            <v>170888671</v>
          </cell>
        </row>
        <row r="187">
          <cell r="Y187">
            <v>1713743380</v>
          </cell>
          <cell r="AG187">
            <v>1952722576</v>
          </cell>
        </row>
        <row r="190">
          <cell r="Y190">
            <v>1198602085</v>
          </cell>
          <cell r="AG190">
            <v>1596065465</v>
          </cell>
        </row>
        <row r="194">
          <cell r="Y194">
            <v>387652393</v>
          </cell>
          <cell r="AG194">
            <v>593695520</v>
          </cell>
        </row>
        <row r="195">
          <cell r="Y195">
            <v>112387320</v>
          </cell>
          <cell r="AG195">
            <v>331513516</v>
          </cell>
        </row>
        <row r="203">
          <cell r="Y203">
            <v>738052762</v>
          </cell>
          <cell r="AG203">
            <v>422483577</v>
          </cell>
        </row>
        <row r="204">
          <cell r="Y204">
            <v>379969905</v>
          </cell>
        </row>
        <row r="208">
          <cell r="Y208">
            <v>0</v>
          </cell>
          <cell r="AG208">
            <v>0</v>
          </cell>
        </row>
        <row r="209">
          <cell r="Y209">
            <v>0</v>
          </cell>
          <cell r="AG209">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hat sinh"/>
      <sheetName val="PT"/>
      <sheetName val="PC"/>
      <sheetName val="CDPS"/>
      <sheetName val="Khai thue"/>
      <sheetName val="So cai"/>
      <sheetName val="ct-no"/>
      <sheetName val="th-no"/>
      <sheetName val="th-z"/>
      <sheetName val="ct-z"/>
      <sheetName val="CT-VT"/>
      <sheetName val="N-X"/>
      <sheetName val="NXT"/>
      <sheetName val="P.Bo"/>
      <sheetName val="00000000"/>
      <sheetName val="XXXXXXXX"/>
      <sheetName val="XXXXXXX0"/>
      <sheetName val="XXXXXXXXXXXX"/>
      <sheetName val="XXXXXXXXXXX0"/>
      <sheetName val="XXXXXXXXXXX1"/>
      <sheetName val="XXXXXXXXXXX2"/>
    </sheetNames>
    <sheetDataSet>
      <sheetData sheetId="0">
        <row r="3">
          <cell r="E3" t="str">
            <v>TK</v>
          </cell>
          <cell r="K3" t="str">
            <v>Số tiền</v>
          </cell>
        </row>
        <row r="4">
          <cell r="E4" t="str">
            <v>Nợ</v>
          </cell>
          <cell r="F4" t="str">
            <v>Có</v>
          </cell>
        </row>
        <row r="6">
          <cell r="E6">
            <v>642</v>
          </cell>
          <cell r="F6">
            <v>111</v>
          </cell>
          <cell r="K6">
            <v>2000</v>
          </cell>
        </row>
      </sheetData>
      <sheetData sheetId="3">
        <row r="6">
          <cell r="E6">
            <v>0</v>
          </cell>
          <cell r="F6">
            <v>0</v>
          </cell>
          <cell r="G6">
            <v>0</v>
          </cell>
          <cell r="H6">
            <v>0</v>
          </cell>
          <cell r="I6" t="str">
            <v/>
          </cell>
          <cell r="J6" t="str">
            <v>SỔ CÁI TÀI KHOẢN</v>
          </cell>
        </row>
        <row r="7">
          <cell r="A7">
            <v>111</v>
          </cell>
          <cell r="B7" t="str">
            <v>Tiền mặt</v>
          </cell>
          <cell r="E7">
            <v>0</v>
          </cell>
          <cell r="F7">
            <v>2000</v>
          </cell>
          <cell r="G7">
            <v>0</v>
          </cell>
          <cell r="H7">
            <v>2000</v>
          </cell>
          <cell r="I7">
            <v>1</v>
          </cell>
          <cell r="J7" t="str">
            <v>SỔ CÁI TÀI KHOẢN</v>
          </cell>
        </row>
        <row r="8">
          <cell r="A8">
            <v>1111</v>
          </cell>
          <cell r="B8" t="str">
            <v>Tiền Việt Nam</v>
          </cell>
          <cell r="E8">
            <v>0</v>
          </cell>
          <cell r="F8">
            <v>0</v>
          </cell>
          <cell r="G8">
            <v>0</v>
          </cell>
          <cell r="H8">
            <v>0</v>
          </cell>
          <cell r="I8" t="str">
            <v/>
          </cell>
          <cell r="J8" t="str">
            <v>SỔ CÁI TÀI KHOẢN</v>
          </cell>
        </row>
        <row r="9">
          <cell r="A9">
            <v>1112</v>
          </cell>
          <cell r="B9" t="str">
            <v>Ngoại tệ</v>
          </cell>
          <cell r="E9">
            <v>0</v>
          </cell>
          <cell r="F9">
            <v>0</v>
          </cell>
          <cell r="G9">
            <v>0</v>
          </cell>
          <cell r="H9">
            <v>0</v>
          </cell>
          <cell r="I9" t="str">
            <v/>
          </cell>
          <cell r="J9" t="str">
            <v>SỔ CÁI TÀI KHOẢN</v>
          </cell>
        </row>
        <row r="10">
          <cell r="A10">
            <v>1113</v>
          </cell>
          <cell r="B10" t="str">
            <v>Vàng, bạc, kim khí quý, đá quý</v>
          </cell>
          <cell r="E10">
            <v>0</v>
          </cell>
          <cell r="F10">
            <v>0</v>
          </cell>
          <cell r="G10">
            <v>0</v>
          </cell>
          <cell r="H10">
            <v>0</v>
          </cell>
          <cell r="I10" t="str">
            <v/>
          </cell>
          <cell r="J10" t="str">
            <v>SỔ CÁI TÀI KHOẢN</v>
          </cell>
        </row>
        <row r="11">
          <cell r="A11">
            <v>112</v>
          </cell>
          <cell r="B11" t="str">
            <v>Tiền gửi Ngân hàng</v>
          </cell>
          <cell r="E11">
            <v>0</v>
          </cell>
          <cell r="F11">
            <v>0</v>
          </cell>
          <cell r="G11">
            <v>0</v>
          </cell>
          <cell r="H11">
            <v>0</v>
          </cell>
          <cell r="I11" t="str">
            <v/>
          </cell>
          <cell r="J11" t="str">
            <v>SỔ CÁI TÀI KHOẢN</v>
          </cell>
        </row>
        <row r="12">
          <cell r="A12" t="str">
            <v>112V</v>
          </cell>
          <cell r="B12" t="str">
            <v>Tiền gửi ngân hàng Vietcombank</v>
          </cell>
          <cell r="E12">
            <v>0</v>
          </cell>
          <cell r="F12">
            <v>0</v>
          </cell>
          <cell r="G12">
            <v>0</v>
          </cell>
          <cell r="H12">
            <v>0</v>
          </cell>
          <cell r="I12" t="str">
            <v/>
          </cell>
          <cell r="J12" t="str">
            <v>SỔ CÁI TÀI KHOẢN</v>
          </cell>
        </row>
        <row r="13">
          <cell r="A13" t="str">
            <v>112S</v>
          </cell>
          <cell r="B13" t="str">
            <v>Tiền gửi ngân hàng Sacombank</v>
          </cell>
          <cell r="E13">
            <v>0</v>
          </cell>
          <cell r="F13">
            <v>0</v>
          </cell>
          <cell r="G13">
            <v>0</v>
          </cell>
          <cell r="H13">
            <v>0</v>
          </cell>
          <cell r="I13" t="str">
            <v/>
          </cell>
          <cell r="J13" t="str">
            <v>SỔ CÁI TÀI KHOẢN</v>
          </cell>
        </row>
        <row r="14">
          <cell r="A14">
            <v>1121</v>
          </cell>
          <cell r="B14" t="str">
            <v>Tiền Việt Nam</v>
          </cell>
          <cell r="E14">
            <v>0</v>
          </cell>
          <cell r="F14">
            <v>0</v>
          </cell>
          <cell r="G14">
            <v>0</v>
          </cell>
          <cell r="H14">
            <v>0</v>
          </cell>
          <cell r="I14" t="str">
            <v/>
          </cell>
          <cell r="J14" t="str">
            <v>SỔ CÁI TÀI KHOẢN</v>
          </cell>
        </row>
        <row r="15">
          <cell r="A15">
            <v>1122</v>
          </cell>
          <cell r="B15" t="str">
            <v>Ngoại tệ</v>
          </cell>
          <cell r="E15">
            <v>0</v>
          </cell>
          <cell r="F15">
            <v>0</v>
          </cell>
          <cell r="G15">
            <v>0</v>
          </cell>
          <cell r="H15">
            <v>0</v>
          </cell>
          <cell r="I15" t="str">
            <v/>
          </cell>
          <cell r="J15" t="str">
            <v>SỔ CÁI TÀI KHOẢN</v>
          </cell>
        </row>
        <row r="16">
          <cell r="A16">
            <v>1123</v>
          </cell>
          <cell r="B16" t="str">
            <v>Vàng, bạc, kim khí quý, đá quý</v>
          </cell>
          <cell r="E16">
            <v>0</v>
          </cell>
          <cell r="F16">
            <v>0</v>
          </cell>
          <cell r="G16">
            <v>0</v>
          </cell>
          <cell r="H16">
            <v>0</v>
          </cell>
          <cell r="I16" t="str">
            <v/>
          </cell>
          <cell r="J16" t="str">
            <v>SỔ CÁI TÀI KHOẢN</v>
          </cell>
        </row>
        <row r="17">
          <cell r="A17">
            <v>121</v>
          </cell>
          <cell r="B17" t="str">
            <v>Đầu tư tài chính ngắn hạn </v>
          </cell>
          <cell r="E17">
            <v>0</v>
          </cell>
          <cell r="F17">
            <v>0</v>
          </cell>
          <cell r="G17">
            <v>0</v>
          </cell>
          <cell r="H17">
            <v>0</v>
          </cell>
          <cell r="I17" t="str">
            <v/>
          </cell>
          <cell r="J17" t="str">
            <v>SỔ CÁI TÀI KHOẢN</v>
          </cell>
        </row>
        <row r="18">
          <cell r="A18">
            <v>131</v>
          </cell>
          <cell r="B18" t="str">
            <v>Phải thu của khách hàng</v>
          </cell>
          <cell r="E18">
            <v>0</v>
          </cell>
          <cell r="F18">
            <v>0</v>
          </cell>
          <cell r="G18">
            <v>0</v>
          </cell>
          <cell r="H18">
            <v>0</v>
          </cell>
          <cell r="I18" t="str">
            <v/>
          </cell>
          <cell r="J18" t="str">
            <v>SỔ CÁI TÀI KHOẢN</v>
          </cell>
        </row>
        <row r="19">
          <cell r="A19">
            <v>133</v>
          </cell>
          <cell r="B19" t="str">
            <v>Thuế GTGT được khấu trừ</v>
          </cell>
          <cell r="E19">
            <v>0</v>
          </cell>
          <cell r="F19">
            <v>0</v>
          </cell>
          <cell r="G19">
            <v>0</v>
          </cell>
          <cell r="H19">
            <v>0</v>
          </cell>
          <cell r="I19" t="str">
            <v/>
          </cell>
          <cell r="J19" t="str">
            <v>Sæ c¸i tµi kho¶n</v>
          </cell>
        </row>
        <row r="20">
          <cell r="A20">
            <v>1331</v>
          </cell>
          <cell r="B20" t="str">
            <v>Thuế GTGT được khấu trừ của hàng hoá, dịch vụ</v>
          </cell>
          <cell r="E20">
            <v>0</v>
          </cell>
          <cell r="F20">
            <v>0</v>
          </cell>
          <cell r="G20">
            <v>0</v>
          </cell>
          <cell r="H20">
            <v>0</v>
          </cell>
          <cell r="I20" t="str">
            <v/>
          </cell>
          <cell r="J20" t="str">
            <v>Sæ c¸i tµi kho¶n</v>
          </cell>
        </row>
        <row r="21">
          <cell r="A21">
            <v>1332</v>
          </cell>
          <cell r="B21" t="str">
            <v>Thuế GTGT được khấu trừ của TSCĐ</v>
          </cell>
          <cell r="E21">
            <v>0</v>
          </cell>
          <cell r="F21">
            <v>0</v>
          </cell>
          <cell r="G21">
            <v>0</v>
          </cell>
          <cell r="H21">
            <v>0</v>
          </cell>
          <cell r="I21" t="str">
            <v/>
          </cell>
          <cell r="J21" t="str">
            <v>Sæ c¸i tµi kho¶n</v>
          </cell>
        </row>
        <row r="22">
          <cell r="A22">
            <v>138</v>
          </cell>
          <cell r="B22" t="str">
            <v>Phải thu khác</v>
          </cell>
          <cell r="E22">
            <v>0</v>
          </cell>
          <cell r="F22">
            <v>0</v>
          </cell>
          <cell r="G22">
            <v>0</v>
          </cell>
          <cell r="H22">
            <v>0</v>
          </cell>
          <cell r="I22" t="str">
            <v/>
          </cell>
          <cell r="J22" t="str">
            <v>Sæ c¸i tµi kho¶n</v>
          </cell>
        </row>
        <row r="23">
          <cell r="A23">
            <v>1381</v>
          </cell>
          <cell r="B23" t="str">
            <v>Tài sản thiếu chờ xử lý</v>
          </cell>
          <cell r="E23">
            <v>0</v>
          </cell>
          <cell r="F23">
            <v>0</v>
          </cell>
          <cell r="G23">
            <v>0</v>
          </cell>
          <cell r="H23">
            <v>0</v>
          </cell>
          <cell r="I23" t="str">
            <v/>
          </cell>
          <cell r="J23" t="str">
            <v>Sæ c¸i tµi kho¶n</v>
          </cell>
        </row>
        <row r="24">
          <cell r="A24">
            <v>1388</v>
          </cell>
          <cell r="B24" t="str">
            <v>Phải thu khác</v>
          </cell>
          <cell r="E24">
            <v>0</v>
          </cell>
          <cell r="F24">
            <v>0</v>
          </cell>
          <cell r="G24">
            <v>0</v>
          </cell>
          <cell r="H24">
            <v>0</v>
          </cell>
          <cell r="I24" t="str">
            <v/>
          </cell>
          <cell r="J24" t="str">
            <v>Sæ c¸i tµi kho¶n</v>
          </cell>
        </row>
        <row r="25">
          <cell r="A25">
            <v>141</v>
          </cell>
          <cell r="B25" t="str">
            <v>Tạm ứng</v>
          </cell>
          <cell r="E25">
            <v>0</v>
          </cell>
          <cell r="F25">
            <v>0</v>
          </cell>
          <cell r="G25">
            <v>0</v>
          </cell>
          <cell r="H25">
            <v>0</v>
          </cell>
          <cell r="I25" t="str">
            <v/>
          </cell>
          <cell r="J25" t="str">
            <v>Sæ c¸i tµi kho¶n</v>
          </cell>
        </row>
        <row r="26">
          <cell r="A26">
            <v>142</v>
          </cell>
          <cell r="B26" t="str">
            <v>Chi phí trả trước ngắn hạn</v>
          </cell>
          <cell r="E26">
            <v>0</v>
          </cell>
          <cell r="F26">
            <v>0</v>
          </cell>
          <cell r="G26">
            <v>0</v>
          </cell>
          <cell r="H26">
            <v>0</v>
          </cell>
          <cell r="I26" t="str">
            <v/>
          </cell>
          <cell r="J26" t="str">
            <v>Sæ c¸i tµi kho¶n</v>
          </cell>
        </row>
        <row r="27">
          <cell r="A27">
            <v>152</v>
          </cell>
          <cell r="B27" t="str">
            <v>Nguyên liệu, vật liệu</v>
          </cell>
          <cell r="E27">
            <v>0</v>
          </cell>
          <cell r="F27">
            <v>0</v>
          </cell>
          <cell r="G27">
            <v>0</v>
          </cell>
          <cell r="H27">
            <v>0</v>
          </cell>
          <cell r="I27" t="str">
            <v/>
          </cell>
          <cell r="J27" t="str">
            <v>Sæ c¸i tµi kho¶n</v>
          </cell>
        </row>
        <row r="28">
          <cell r="A28">
            <v>153</v>
          </cell>
          <cell r="B28" t="str">
            <v>Công cụ, dụng cụ</v>
          </cell>
          <cell r="E28">
            <v>0</v>
          </cell>
          <cell r="F28">
            <v>0</v>
          </cell>
          <cell r="G28">
            <v>0</v>
          </cell>
          <cell r="H28">
            <v>0</v>
          </cell>
          <cell r="I28" t="str">
            <v/>
          </cell>
          <cell r="J28" t="str">
            <v>Sæ c¸i tµi kho¶n</v>
          </cell>
        </row>
        <row r="29">
          <cell r="A29">
            <v>154</v>
          </cell>
          <cell r="B29" t="str">
            <v>Chi phí sản xuất, kinh doanh dở dang</v>
          </cell>
          <cell r="E29">
            <v>0</v>
          </cell>
          <cell r="F29">
            <v>0</v>
          </cell>
          <cell r="G29">
            <v>0</v>
          </cell>
          <cell r="H29">
            <v>0</v>
          </cell>
          <cell r="I29" t="str">
            <v/>
          </cell>
          <cell r="J29" t="str">
            <v>Sæ c¸i tµi kho¶n</v>
          </cell>
        </row>
        <row r="30">
          <cell r="A30">
            <v>155</v>
          </cell>
          <cell r="B30" t="str">
            <v>Thành phẩm</v>
          </cell>
          <cell r="E30">
            <v>0</v>
          </cell>
          <cell r="F30">
            <v>0</v>
          </cell>
          <cell r="G30">
            <v>0</v>
          </cell>
          <cell r="H30">
            <v>0</v>
          </cell>
          <cell r="I30" t="str">
            <v/>
          </cell>
          <cell r="J30" t="str">
            <v>Sæ c¸i tµi kho¶n</v>
          </cell>
        </row>
        <row r="31">
          <cell r="A31">
            <v>156</v>
          </cell>
          <cell r="B31" t="str">
            <v>Hàng hoá</v>
          </cell>
          <cell r="E31">
            <v>0</v>
          </cell>
          <cell r="F31">
            <v>0</v>
          </cell>
          <cell r="G31">
            <v>0</v>
          </cell>
          <cell r="H31">
            <v>0</v>
          </cell>
          <cell r="I31" t="str">
            <v/>
          </cell>
          <cell r="J31" t="str">
            <v>Sæ c¸i tµi kho¶n</v>
          </cell>
        </row>
        <row r="32">
          <cell r="A32">
            <v>157</v>
          </cell>
          <cell r="B32" t="str">
            <v>Hàng gửi đi bán</v>
          </cell>
          <cell r="E32">
            <v>0</v>
          </cell>
          <cell r="F32">
            <v>0</v>
          </cell>
          <cell r="G32">
            <v>0</v>
          </cell>
          <cell r="H32">
            <v>0</v>
          </cell>
          <cell r="I32" t="str">
            <v/>
          </cell>
          <cell r="J32" t="str">
            <v>Sæ c¸i tµi kho¶n</v>
          </cell>
        </row>
        <row r="33">
          <cell r="A33">
            <v>159</v>
          </cell>
          <cell r="B33" t="str">
            <v>Các khoản dự phòng </v>
          </cell>
          <cell r="E33">
            <v>0</v>
          </cell>
          <cell r="F33">
            <v>0</v>
          </cell>
          <cell r="G33">
            <v>0</v>
          </cell>
          <cell r="H33">
            <v>0</v>
          </cell>
          <cell r="I33" t="str">
            <v/>
          </cell>
          <cell r="J33" t="str">
            <v>Sæ c¸i tµi kho¶n</v>
          </cell>
        </row>
        <row r="34">
          <cell r="A34">
            <v>1591</v>
          </cell>
          <cell r="B34" t="str">
            <v>Dự phòng giảm giá đầu tư tài chính ngắn hạn</v>
          </cell>
          <cell r="E34">
            <v>0</v>
          </cell>
          <cell r="F34">
            <v>0</v>
          </cell>
          <cell r="G34">
            <v>0</v>
          </cell>
          <cell r="H34">
            <v>0</v>
          </cell>
          <cell r="I34" t="str">
            <v/>
          </cell>
          <cell r="J34" t="str">
            <v>Sæ c¸i tµi kho¶n</v>
          </cell>
        </row>
        <row r="35">
          <cell r="A35">
            <v>1592</v>
          </cell>
          <cell r="B35" t="str">
            <v>Dự phòng phải thu khó đòi</v>
          </cell>
          <cell r="E35">
            <v>0</v>
          </cell>
          <cell r="F35">
            <v>0</v>
          </cell>
          <cell r="G35">
            <v>0</v>
          </cell>
          <cell r="H35">
            <v>0</v>
          </cell>
          <cell r="I35" t="str">
            <v/>
          </cell>
          <cell r="J35" t="str">
            <v>Sæ c¸i tµi kho¶n</v>
          </cell>
        </row>
        <row r="36">
          <cell r="A36">
            <v>1593</v>
          </cell>
          <cell r="B36" t="str">
            <v>Dự phòng giảm giá hàng tồn kho</v>
          </cell>
          <cell r="E36">
            <v>0</v>
          </cell>
          <cell r="F36">
            <v>0</v>
          </cell>
          <cell r="G36">
            <v>0</v>
          </cell>
          <cell r="H36">
            <v>0</v>
          </cell>
          <cell r="I36" t="str">
            <v/>
          </cell>
          <cell r="J36" t="str">
            <v>Sæ c¸i tµi kho¶n</v>
          </cell>
        </row>
        <row r="37">
          <cell r="A37">
            <v>211</v>
          </cell>
          <cell r="B37" t="str">
            <v>Tài sản cố định</v>
          </cell>
          <cell r="E37">
            <v>0</v>
          </cell>
          <cell r="F37">
            <v>0</v>
          </cell>
          <cell r="G37">
            <v>0</v>
          </cell>
          <cell r="H37">
            <v>0</v>
          </cell>
          <cell r="I37" t="str">
            <v/>
          </cell>
          <cell r="J37" t="str">
            <v>Sæ c¸i tµi kho¶n</v>
          </cell>
        </row>
        <row r="38">
          <cell r="A38">
            <v>2111</v>
          </cell>
          <cell r="B38" t="str">
            <v>TSCĐ hữu hình</v>
          </cell>
          <cell r="E38">
            <v>0</v>
          </cell>
          <cell r="F38">
            <v>0</v>
          </cell>
          <cell r="G38">
            <v>0</v>
          </cell>
          <cell r="H38">
            <v>0</v>
          </cell>
          <cell r="I38" t="str">
            <v/>
          </cell>
          <cell r="J38" t="str">
            <v>Sæ c¸i tµi kho¶n</v>
          </cell>
        </row>
        <row r="39">
          <cell r="A39">
            <v>2112</v>
          </cell>
          <cell r="B39" t="str">
            <v>TSCĐ thuê tài chính</v>
          </cell>
          <cell r="E39">
            <v>0</v>
          </cell>
          <cell r="F39">
            <v>0</v>
          </cell>
          <cell r="G39">
            <v>0</v>
          </cell>
          <cell r="H39">
            <v>0</v>
          </cell>
          <cell r="I39" t="str">
            <v/>
          </cell>
          <cell r="J39" t="str">
            <v>Sæ c¸i tµi kho¶n</v>
          </cell>
        </row>
        <row r="40">
          <cell r="A40">
            <v>2113</v>
          </cell>
          <cell r="B40" t="str">
            <v>TSCĐ vô hình</v>
          </cell>
          <cell r="E40">
            <v>0</v>
          </cell>
          <cell r="F40">
            <v>0</v>
          </cell>
          <cell r="G40">
            <v>0</v>
          </cell>
          <cell r="H40">
            <v>0</v>
          </cell>
          <cell r="I40" t="str">
            <v/>
          </cell>
          <cell r="J40" t="str">
            <v>Sæ c¸i tµi kho¶n</v>
          </cell>
        </row>
        <row r="41">
          <cell r="A41">
            <v>214</v>
          </cell>
          <cell r="B41" t="str">
            <v>Hao mòn TSCĐ</v>
          </cell>
          <cell r="E41">
            <v>0</v>
          </cell>
          <cell r="F41">
            <v>0</v>
          </cell>
          <cell r="G41">
            <v>0</v>
          </cell>
          <cell r="H41">
            <v>0</v>
          </cell>
          <cell r="I41" t="str">
            <v/>
          </cell>
          <cell r="J41" t="str">
            <v>Sæ c¸i tµi kho¶n</v>
          </cell>
        </row>
        <row r="42">
          <cell r="A42">
            <v>2141</v>
          </cell>
          <cell r="B42" t="str">
            <v>Hao mòn TSCĐ hữu hình</v>
          </cell>
          <cell r="E42">
            <v>0</v>
          </cell>
          <cell r="F42">
            <v>0</v>
          </cell>
          <cell r="G42">
            <v>0</v>
          </cell>
          <cell r="H42">
            <v>0</v>
          </cell>
          <cell r="I42" t="str">
            <v/>
          </cell>
          <cell r="J42" t="str">
            <v>Sæ c¸i tµi kho¶n</v>
          </cell>
        </row>
        <row r="43">
          <cell r="A43">
            <v>2142</v>
          </cell>
          <cell r="B43" t="str">
            <v>Hao mòn TSCĐ thuê tài chính</v>
          </cell>
          <cell r="E43">
            <v>0</v>
          </cell>
          <cell r="F43">
            <v>0</v>
          </cell>
          <cell r="G43">
            <v>0</v>
          </cell>
          <cell r="H43">
            <v>0</v>
          </cell>
          <cell r="I43" t="str">
            <v/>
          </cell>
          <cell r="J43" t="str">
            <v>Sæ c¸i tµi kho¶n</v>
          </cell>
        </row>
        <row r="44">
          <cell r="A44">
            <v>2143</v>
          </cell>
          <cell r="B44" t="str">
            <v>Hao mòn TSCĐ vô hình </v>
          </cell>
          <cell r="E44">
            <v>0</v>
          </cell>
          <cell r="F44">
            <v>0</v>
          </cell>
          <cell r="G44">
            <v>0</v>
          </cell>
          <cell r="H44">
            <v>0</v>
          </cell>
          <cell r="I44" t="str">
            <v/>
          </cell>
          <cell r="J44" t="str">
            <v>Sæ c¸i tµi kho¶n</v>
          </cell>
        </row>
        <row r="45">
          <cell r="A45">
            <v>2147</v>
          </cell>
          <cell r="B45" t="str">
            <v>Hao mòn bất động sản đầu tư</v>
          </cell>
          <cell r="E45">
            <v>0</v>
          </cell>
          <cell r="F45">
            <v>0</v>
          </cell>
          <cell r="G45">
            <v>0</v>
          </cell>
          <cell r="H45">
            <v>0</v>
          </cell>
          <cell r="I45" t="str">
            <v/>
          </cell>
          <cell r="J45" t="str">
            <v>Sæ c¸i tµi kho¶n</v>
          </cell>
        </row>
        <row r="46">
          <cell r="A46">
            <v>217</v>
          </cell>
          <cell r="B46" t="str">
            <v>Bất động sản đầu tư</v>
          </cell>
          <cell r="E46">
            <v>0</v>
          </cell>
          <cell r="F46">
            <v>0</v>
          </cell>
          <cell r="G46">
            <v>0</v>
          </cell>
          <cell r="H46">
            <v>0</v>
          </cell>
          <cell r="I46" t="str">
            <v/>
          </cell>
          <cell r="J46" t="str">
            <v>Sæ c¸i tµi kho¶n</v>
          </cell>
        </row>
        <row r="47">
          <cell r="A47">
            <v>221</v>
          </cell>
          <cell r="B47" t="str">
            <v>Đầu tư tài chính dài hạn </v>
          </cell>
          <cell r="E47">
            <v>0</v>
          </cell>
          <cell r="F47">
            <v>0</v>
          </cell>
          <cell r="G47">
            <v>0</v>
          </cell>
          <cell r="H47">
            <v>0</v>
          </cell>
          <cell r="I47" t="str">
            <v/>
          </cell>
          <cell r="J47" t="str">
            <v>Sæ c¸i tµi kho¶n</v>
          </cell>
        </row>
        <row r="48">
          <cell r="A48">
            <v>2212</v>
          </cell>
          <cell r="B48" t="str">
            <v>Vốn góp liên doanh</v>
          </cell>
          <cell r="E48">
            <v>0</v>
          </cell>
          <cell r="F48">
            <v>0</v>
          </cell>
          <cell r="G48">
            <v>0</v>
          </cell>
          <cell r="H48">
            <v>0</v>
          </cell>
          <cell r="I48" t="str">
            <v/>
          </cell>
          <cell r="J48" t="str">
            <v>Sæ c¸i tµi kho¶n</v>
          </cell>
        </row>
        <row r="49">
          <cell r="A49">
            <v>2213</v>
          </cell>
          <cell r="B49" t="str">
            <v>Đầu tư vào công ty liên kết</v>
          </cell>
          <cell r="E49">
            <v>0</v>
          </cell>
          <cell r="F49">
            <v>0</v>
          </cell>
          <cell r="G49">
            <v>0</v>
          </cell>
          <cell r="H49">
            <v>0</v>
          </cell>
          <cell r="I49" t="str">
            <v/>
          </cell>
          <cell r="J49" t="str">
            <v>Sæ c¸i tµi kho¶n</v>
          </cell>
        </row>
        <row r="50">
          <cell r="A50">
            <v>2218</v>
          </cell>
          <cell r="B50" t="str">
            <v>Đầu tư tài chính dài hạn khác</v>
          </cell>
          <cell r="E50">
            <v>0</v>
          </cell>
          <cell r="F50">
            <v>0</v>
          </cell>
          <cell r="G50">
            <v>0</v>
          </cell>
          <cell r="H50">
            <v>0</v>
          </cell>
          <cell r="I50" t="str">
            <v/>
          </cell>
          <cell r="J50" t="str">
            <v>Sæ c¸i tµi kho¶n</v>
          </cell>
        </row>
        <row r="51">
          <cell r="A51">
            <v>229</v>
          </cell>
          <cell r="B51" t="str">
            <v>Dự phòng giảm giá đầu tư tài chính dài hạn</v>
          </cell>
          <cell r="E51">
            <v>0</v>
          </cell>
          <cell r="F51">
            <v>0</v>
          </cell>
          <cell r="G51">
            <v>0</v>
          </cell>
          <cell r="H51">
            <v>0</v>
          </cell>
          <cell r="I51" t="str">
            <v/>
          </cell>
          <cell r="J51" t="str">
            <v>Sæ c¸i tµi kho¶n</v>
          </cell>
        </row>
        <row r="52">
          <cell r="A52">
            <v>241</v>
          </cell>
          <cell r="B52" t="str">
            <v>Xây dựng cơ bản dở dang </v>
          </cell>
          <cell r="E52">
            <v>0</v>
          </cell>
          <cell r="F52">
            <v>0</v>
          </cell>
          <cell r="G52">
            <v>0</v>
          </cell>
          <cell r="H52">
            <v>0</v>
          </cell>
          <cell r="I52" t="str">
            <v/>
          </cell>
          <cell r="J52" t="str">
            <v>Sæ c¸i tµi kho¶n</v>
          </cell>
        </row>
        <row r="53">
          <cell r="A53">
            <v>2411</v>
          </cell>
          <cell r="B53" t="str">
            <v>Mua sắm TSCĐ</v>
          </cell>
          <cell r="E53">
            <v>0</v>
          </cell>
          <cell r="F53">
            <v>0</v>
          </cell>
          <cell r="G53">
            <v>0</v>
          </cell>
          <cell r="H53">
            <v>0</v>
          </cell>
          <cell r="I53" t="str">
            <v/>
          </cell>
          <cell r="J53" t="str">
            <v>Sæ c¸i tµi kho¶n</v>
          </cell>
        </row>
        <row r="54">
          <cell r="A54">
            <v>2412</v>
          </cell>
          <cell r="B54" t="str">
            <v>Xây dựng cơ bản dở dang</v>
          </cell>
          <cell r="E54">
            <v>0</v>
          </cell>
          <cell r="F54">
            <v>0</v>
          </cell>
          <cell r="G54">
            <v>0</v>
          </cell>
          <cell r="H54">
            <v>0</v>
          </cell>
          <cell r="I54" t="str">
            <v/>
          </cell>
          <cell r="J54" t="str">
            <v>Sæ c¸i tµi kho¶n</v>
          </cell>
        </row>
        <row r="55">
          <cell r="A55">
            <v>2413</v>
          </cell>
          <cell r="B55" t="str">
            <v>Sửa chữa lớn TSCĐ</v>
          </cell>
          <cell r="E55">
            <v>0</v>
          </cell>
          <cell r="F55">
            <v>0</v>
          </cell>
          <cell r="G55">
            <v>0</v>
          </cell>
          <cell r="H55">
            <v>0</v>
          </cell>
          <cell r="I55" t="str">
            <v/>
          </cell>
          <cell r="J55" t="str">
            <v>Sæ c¸i tµi kho¶n</v>
          </cell>
        </row>
        <row r="56">
          <cell r="A56">
            <v>242</v>
          </cell>
          <cell r="B56" t="str">
            <v>Chi phí trả trước dài hạn</v>
          </cell>
          <cell r="E56">
            <v>0</v>
          </cell>
          <cell r="F56">
            <v>0</v>
          </cell>
          <cell r="G56">
            <v>0</v>
          </cell>
          <cell r="H56">
            <v>0</v>
          </cell>
          <cell r="I56" t="str">
            <v/>
          </cell>
          <cell r="J56" t="str">
            <v>Sæ c¸i tµi kho¶n</v>
          </cell>
        </row>
        <row r="57">
          <cell r="A57">
            <v>244</v>
          </cell>
          <cell r="B57" t="str">
            <v>Ký quỹ, ký cược dài hạn</v>
          </cell>
          <cell r="E57">
            <v>0</v>
          </cell>
          <cell r="F57">
            <v>0</v>
          </cell>
          <cell r="G57">
            <v>0</v>
          </cell>
          <cell r="H57">
            <v>0</v>
          </cell>
          <cell r="I57" t="str">
            <v/>
          </cell>
          <cell r="J57" t="str">
            <v>Sæ c¸i tµi kho¶n</v>
          </cell>
        </row>
        <row r="58">
          <cell r="A58">
            <v>311</v>
          </cell>
          <cell r="B58" t="str">
            <v>Vay ngắn hạn</v>
          </cell>
          <cell r="E58">
            <v>0</v>
          </cell>
          <cell r="F58">
            <v>0</v>
          </cell>
          <cell r="G58">
            <v>0</v>
          </cell>
          <cell r="H58">
            <v>0</v>
          </cell>
          <cell r="I58" t="str">
            <v/>
          </cell>
          <cell r="J58" t="str">
            <v>Sæ c¸i tµi kho¶n</v>
          </cell>
        </row>
        <row r="59">
          <cell r="A59">
            <v>315</v>
          </cell>
          <cell r="B59" t="str">
            <v>Nợ dài hạn đến hạn trả</v>
          </cell>
          <cell r="E59">
            <v>0</v>
          </cell>
          <cell r="F59">
            <v>0</v>
          </cell>
          <cell r="G59">
            <v>0</v>
          </cell>
          <cell r="H59">
            <v>0</v>
          </cell>
          <cell r="I59" t="str">
            <v/>
          </cell>
          <cell r="J59" t="str">
            <v>Sæ c¸i tµi kho¶n</v>
          </cell>
        </row>
        <row r="60">
          <cell r="A60">
            <v>331</v>
          </cell>
          <cell r="B60" t="str">
            <v>Phải trả cho người bán</v>
          </cell>
          <cell r="E60">
            <v>0</v>
          </cell>
          <cell r="F60">
            <v>0</v>
          </cell>
          <cell r="G60">
            <v>0</v>
          </cell>
          <cell r="H60">
            <v>0</v>
          </cell>
          <cell r="I60" t="str">
            <v/>
          </cell>
          <cell r="J60" t="str">
            <v>Sæ c¸i tµi kho¶n</v>
          </cell>
        </row>
        <row r="61">
          <cell r="A61">
            <v>333</v>
          </cell>
          <cell r="B61" t="str">
            <v>Thuế và các khoản phải nộp Nhà nước</v>
          </cell>
          <cell r="E61">
            <v>0</v>
          </cell>
          <cell r="F61">
            <v>0</v>
          </cell>
          <cell r="G61">
            <v>0</v>
          </cell>
          <cell r="H61">
            <v>0</v>
          </cell>
          <cell r="I61" t="str">
            <v/>
          </cell>
          <cell r="J61" t="str">
            <v>Sæ c¸i tµi kho¶n</v>
          </cell>
        </row>
        <row r="62">
          <cell r="A62">
            <v>3331</v>
          </cell>
          <cell r="B62" t="str">
            <v>Thuế giá trị gia tăng phải nộp</v>
          </cell>
          <cell r="E62">
            <v>0</v>
          </cell>
          <cell r="F62">
            <v>0</v>
          </cell>
          <cell r="G62">
            <v>0</v>
          </cell>
          <cell r="H62">
            <v>0</v>
          </cell>
          <cell r="I62" t="str">
            <v/>
          </cell>
          <cell r="J62" t="str">
            <v>Sæ c¸i tµi kho¶n</v>
          </cell>
        </row>
        <row r="63">
          <cell r="A63">
            <v>33311</v>
          </cell>
          <cell r="B63" t="str">
            <v>Thuế GTGT đầu ra</v>
          </cell>
          <cell r="E63">
            <v>0</v>
          </cell>
          <cell r="F63">
            <v>0</v>
          </cell>
          <cell r="G63">
            <v>0</v>
          </cell>
          <cell r="H63">
            <v>0</v>
          </cell>
          <cell r="I63" t="str">
            <v/>
          </cell>
          <cell r="J63" t="str">
            <v>Sæ c¸i tµi kho¶n</v>
          </cell>
        </row>
        <row r="64">
          <cell r="A64">
            <v>33312</v>
          </cell>
          <cell r="B64" t="str">
            <v>Thuế GTGT hàng nhập khẩu</v>
          </cell>
          <cell r="E64">
            <v>0</v>
          </cell>
          <cell r="F64">
            <v>0</v>
          </cell>
          <cell r="G64">
            <v>0</v>
          </cell>
          <cell r="H64">
            <v>0</v>
          </cell>
          <cell r="I64" t="str">
            <v/>
          </cell>
          <cell r="J64" t="str">
            <v>Sæ c¸i tµi kho¶n</v>
          </cell>
        </row>
        <row r="65">
          <cell r="A65">
            <v>3332</v>
          </cell>
          <cell r="B65" t="str">
            <v>Thuế tiêu thụ đặc biệt</v>
          </cell>
          <cell r="E65">
            <v>0</v>
          </cell>
          <cell r="F65">
            <v>0</v>
          </cell>
          <cell r="G65">
            <v>0</v>
          </cell>
          <cell r="H65">
            <v>0</v>
          </cell>
          <cell r="I65" t="str">
            <v/>
          </cell>
          <cell r="J65" t="str">
            <v>Sæ c¸i tµi kho¶n</v>
          </cell>
        </row>
        <row r="66">
          <cell r="A66">
            <v>3333</v>
          </cell>
          <cell r="B66" t="str">
            <v>Thuế xuất, nhập khẩu</v>
          </cell>
          <cell r="E66">
            <v>0</v>
          </cell>
          <cell r="F66">
            <v>0</v>
          </cell>
          <cell r="G66">
            <v>0</v>
          </cell>
          <cell r="H66">
            <v>0</v>
          </cell>
          <cell r="I66" t="str">
            <v/>
          </cell>
          <cell r="J66" t="str">
            <v>Sæ c¸i tµi kho¶n</v>
          </cell>
        </row>
        <row r="67">
          <cell r="A67">
            <v>3334</v>
          </cell>
          <cell r="B67" t="str">
            <v>Thuế thu nhập doanh nghiệp</v>
          </cell>
          <cell r="E67">
            <v>0</v>
          </cell>
          <cell r="F67">
            <v>0</v>
          </cell>
          <cell r="G67">
            <v>0</v>
          </cell>
          <cell r="H67">
            <v>0</v>
          </cell>
          <cell r="I67" t="str">
            <v/>
          </cell>
          <cell r="J67" t="str">
            <v>Sæ c¸i tµi kho¶n</v>
          </cell>
        </row>
        <row r="68">
          <cell r="A68">
            <v>3335</v>
          </cell>
          <cell r="B68" t="str">
            <v>Thuế thu nhập cá nhân</v>
          </cell>
          <cell r="E68">
            <v>0</v>
          </cell>
          <cell r="F68">
            <v>0</v>
          </cell>
          <cell r="G68">
            <v>0</v>
          </cell>
          <cell r="H68">
            <v>0</v>
          </cell>
          <cell r="I68" t="str">
            <v/>
          </cell>
          <cell r="J68" t="str">
            <v>Sæ c¸i tµi kho¶n</v>
          </cell>
        </row>
        <row r="69">
          <cell r="A69">
            <v>3336</v>
          </cell>
          <cell r="B69" t="str">
            <v>Thuế tài nguyên</v>
          </cell>
          <cell r="E69">
            <v>0</v>
          </cell>
          <cell r="F69">
            <v>0</v>
          </cell>
          <cell r="G69">
            <v>0</v>
          </cell>
          <cell r="H69">
            <v>0</v>
          </cell>
          <cell r="I69" t="str">
            <v/>
          </cell>
          <cell r="J69" t="str">
            <v>Sæ c¸i tµi kho¶n</v>
          </cell>
        </row>
        <row r="70">
          <cell r="A70">
            <v>3337</v>
          </cell>
          <cell r="B70" t="str">
            <v>Thuế nhà đất, tiền thuê đất</v>
          </cell>
          <cell r="E70">
            <v>0</v>
          </cell>
          <cell r="F70">
            <v>0</v>
          </cell>
          <cell r="G70">
            <v>0</v>
          </cell>
          <cell r="H70">
            <v>0</v>
          </cell>
          <cell r="I70" t="str">
            <v/>
          </cell>
          <cell r="J70" t="str">
            <v>Sæ c¸i tµi kho¶n</v>
          </cell>
        </row>
        <row r="71">
          <cell r="A71">
            <v>3338</v>
          </cell>
          <cell r="B71" t="str">
            <v>Các loại thuế khác</v>
          </cell>
          <cell r="E71">
            <v>0</v>
          </cell>
          <cell r="F71">
            <v>0</v>
          </cell>
          <cell r="G71">
            <v>0</v>
          </cell>
          <cell r="H71">
            <v>0</v>
          </cell>
          <cell r="I71" t="str">
            <v/>
          </cell>
          <cell r="J71" t="str">
            <v>Sæ c¸i tµi kho¶n</v>
          </cell>
        </row>
        <row r="72">
          <cell r="A72">
            <v>3339</v>
          </cell>
          <cell r="B72" t="str">
            <v>Phí, lệ phí và các khoản phải nộp khác</v>
          </cell>
          <cell r="E72">
            <v>0</v>
          </cell>
          <cell r="F72">
            <v>0</v>
          </cell>
          <cell r="G72">
            <v>0</v>
          </cell>
          <cell r="H72">
            <v>0</v>
          </cell>
          <cell r="I72" t="str">
            <v/>
          </cell>
          <cell r="J72" t="str">
            <v>Sæ c¸i tµi kho¶n</v>
          </cell>
        </row>
        <row r="73">
          <cell r="E73">
            <v>0</v>
          </cell>
          <cell r="F73">
            <v>0</v>
          </cell>
          <cell r="G73">
            <v>0</v>
          </cell>
          <cell r="H73">
            <v>0</v>
          </cell>
          <cell r="I73" t="str">
            <v/>
          </cell>
          <cell r="J73" t="str">
            <v>Sæ c¸i tµi kho¶n</v>
          </cell>
        </row>
        <row r="74">
          <cell r="A74">
            <v>334</v>
          </cell>
          <cell r="B74" t="str">
            <v>Phải trả người lao động</v>
          </cell>
          <cell r="E74">
            <v>0</v>
          </cell>
          <cell r="F74">
            <v>0</v>
          </cell>
          <cell r="G74">
            <v>0</v>
          </cell>
          <cell r="H74">
            <v>0</v>
          </cell>
          <cell r="I74" t="str">
            <v/>
          </cell>
          <cell r="J74" t="str">
            <v>Sæ c¸i tµi kho¶n</v>
          </cell>
        </row>
        <row r="75">
          <cell r="A75">
            <v>335</v>
          </cell>
          <cell r="B75" t="str">
            <v>Chi phí phải trả</v>
          </cell>
          <cell r="E75">
            <v>0</v>
          </cell>
          <cell r="F75">
            <v>0</v>
          </cell>
          <cell r="G75">
            <v>0</v>
          </cell>
          <cell r="H75">
            <v>0</v>
          </cell>
          <cell r="I75" t="str">
            <v/>
          </cell>
          <cell r="J75" t="str">
            <v>Sæ c¸i tµi kho¶n</v>
          </cell>
        </row>
        <row r="76">
          <cell r="A76">
            <v>338</v>
          </cell>
          <cell r="B76" t="str">
            <v>Phải trả, phải nộp khác</v>
          </cell>
          <cell r="E76">
            <v>0</v>
          </cell>
          <cell r="F76">
            <v>0</v>
          </cell>
          <cell r="G76">
            <v>0</v>
          </cell>
          <cell r="H76">
            <v>0</v>
          </cell>
          <cell r="I76" t="str">
            <v/>
          </cell>
          <cell r="J76" t="str">
            <v>Sæ c¸i tµi kho¶n</v>
          </cell>
        </row>
        <row r="77">
          <cell r="A77">
            <v>3381</v>
          </cell>
          <cell r="B77" t="str">
            <v>Tài sản thừa chờ giải quyết</v>
          </cell>
          <cell r="E77">
            <v>0</v>
          </cell>
          <cell r="F77">
            <v>0</v>
          </cell>
          <cell r="G77">
            <v>0</v>
          </cell>
          <cell r="H77">
            <v>0</v>
          </cell>
          <cell r="I77" t="str">
            <v/>
          </cell>
          <cell r="J77" t="str">
            <v>Sæ c¸i tµi kho¶n</v>
          </cell>
        </row>
        <row r="78">
          <cell r="A78">
            <v>3382</v>
          </cell>
          <cell r="B78" t="str">
            <v>Kinh phí công đoàn</v>
          </cell>
          <cell r="E78">
            <v>0</v>
          </cell>
          <cell r="F78">
            <v>0</v>
          </cell>
          <cell r="G78">
            <v>0</v>
          </cell>
          <cell r="H78">
            <v>0</v>
          </cell>
          <cell r="I78" t="str">
            <v/>
          </cell>
          <cell r="J78" t="str">
            <v>Sæ c¸i tµi kho¶n</v>
          </cell>
        </row>
        <row r="79">
          <cell r="A79">
            <v>3383</v>
          </cell>
          <cell r="B79" t="str">
            <v>Bảo hiểm xã hội</v>
          </cell>
          <cell r="E79">
            <v>0</v>
          </cell>
          <cell r="F79">
            <v>0</v>
          </cell>
          <cell r="G79">
            <v>0</v>
          </cell>
          <cell r="H79">
            <v>0</v>
          </cell>
          <cell r="I79" t="str">
            <v/>
          </cell>
          <cell r="J79" t="str">
            <v>Sæ c¸i tµi kho¶n</v>
          </cell>
        </row>
        <row r="80">
          <cell r="A80">
            <v>3384</v>
          </cell>
          <cell r="B80" t="str">
            <v>Bảo hiểm y tế</v>
          </cell>
          <cell r="E80">
            <v>0</v>
          </cell>
          <cell r="F80">
            <v>0</v>
          </cell>
          <cell r="G80">
            <v>0</v>
          </cell>
          <cell r="H80">
            <v>0</v>
          </cell>
          <cell r="I80" t="str">
            <v/>
          </cell>
          <cell r="J80" t="str">
            <v>Sæ c¸i tµi kho¶n</v>
          </cell>
        </row>
        <row r="81">
          <cell r="A81">
            <v>3386</v>
          </cell>
          <cell r="B81" t="str">
            <v>Nhận ký quỹ, ký cược ngắn hạn</v>
          </cell>
          <cell r="E81">
            <v>0</v>
          </cell>
          <cell r="F81">
            <v>0</v>
          </cell>
          <cell r="G81">
            <v>0</v>
          </cell>
          <cell r="H81">
            <v>0</v>
          </cell>
          <cell r="I81" t="str">
            <v/>
          </cell>
          <cell r="J81" t="str">
            <v>Sæ c¸i tµi kho¶n</v>
          </cell>
        </row>
        <row r="82">
          <cell r="A82">
            <v>3387</v>
          </cell>
          <cell r="B82" t="str">
            <v>Doanh thu chưa thực hiện</v>
          </cell>
          <cell r="E82">
            <v>0</v>
          </cell>
          <cell r="F82">
            <v>0</v>
          </cell>
          <cell r="G82">
            <v>0</v>
          </cell>
          <cell r="H82">
            <v>0</v>
          </cell>
          <cell r="I82" t="str">
            <v/>
          </cell>
          <cell r="J82" t="str">
            <v>Sæ c¸i tµi kho¶n</v>
          </cell>
        </row>
        <row r="83">
          <cell r="A83">
            <v>3388</v>
          </cell>
          <cell r="B83" t="str">
            <v>Phải trả, phải nộp khác</v>
          </cell>
          <cell r="E83">
            <v>0</v>
          </cell>
          <cell r="F83">
            <v>0</v>
          </cell>
          <cell r="G83">
            <v>0</v>
          </cell>
          <cell r="H83">
            <v>0</v>
          </cell>
          <cell r="I83" t="str">
            <v/>
          </cell>
          <cell r="J83" t="str">
            <v>Sæ c¸i tµi kho¶n</v>
          </cell>
        </row>
        <row r="84">
          <cell r="A84">
            <v>341</v>
          </cell>
          <cell r="B84" t="str">
            <v>Vay, nợ dài hạn</v>
          </cell>
          <cell r="E84">
            <v>0</v>
          </cell>
          <cell r="F84">
            <v>0</v>
          </cell>
          <cell r="G84">
            <v>0</v>
          </cell>
          <cell r="H84">
            <v>0</v>
          </cell>
          <cell r="I84" t="str">
            <v/>
          </cell>
          <cell r="J84" t="str">
            <v>Sæ c¸i tµi kho¶n</v>
          </cell>
        </row>
        <row r="85">
          <cell r="A85">
            <v>3411</v>
          </cell>
          <cell r="B85" t="str">
            <v>Vay dài hạn</v>
          </cell>
          <cell r="E85">
            <v>0</v>
          </cell>
          <cell r="F85">
            <v>0</v>
          </cell>
          <cell r="G85">
            <v>0</v>
          </cell>
          <cell r="H85">
            <v>0</v>
          </cell>
          <cell r="I85" t="str">
            <v/>
          </cell>
          <cell r="J85" t="str">
            <v>Sæ c¸i tµi kho¶n</v>
          </cell>
        </row>
        <row r="86">
          <cell r="A86">
            <v>3412</v>
          </cell>
          <cell r="B86" t="str">
            <v>Nợ dài hạn </v>
          </cell>
          <cell r="E86">
            <v>0</v>
          </cell>
          <cell r="F86">
            <v>0</v>
          </cell>
          <cell r="G86">
            <v>0</v>
          </cell>
          <cell r="H86">
            <v>0</v>
          </cell>
          <cell r="I86" t="str">
            <v/>
          </cell>
          <cell r="J86" t="str">
            <v>Sæ c¸i tµi kho¶n</v>
          </cell>
        </row>
        <row r="87">
          <cell r="A87">
            <v>3413</v>
          </cell>
          <cell r="B87" t="str">
            <v>Trái phiếu phát hành</v>
          </cell>
          <cell r="E87">
            <v>0</v>
          </cell>
          <cell r="F87">
            <v>0</v>
          </cell>
          <cell r="G87">
            <v>0</v>
          </cell>
          <cell r="H87">
            <v>0</v>
          </cell>
          <cell r="I87" t="str">
            <v/>
          </cell>
          <cell r="J87" t="str">
            <v>Sæ c¸i tµi kho¶n</v>
          </cell>
        </row>
        <row r="88">
          <cell r="A88">
            <v>34131</v>
          </cell>
          <cell r="B88" t="str">
            <v>Mệnh giá trái phiếu</v>
          </cell>
          <cell r="E88">
            <v>0</v>
          </cell>
          <cell r="F88">
            <v>0</v>
          </cell>
          <cell r="G88">
            <v>0</v>
          </cell>
          <cell r="H88">
            <v>0</v>
          </cell>
          <cell r="I88" t="str">
            <v/>
          </cell>
          <cell r="J88" t="str">
            <v>Sæ c¸i tµi kho¶n</v>
          </cell>
        </row>
        <row r="89">
          <cell r="A89">
            <v>34132</v>
          </cell>
          <cell r="B89" t="str">
            <v>Chiết khấu trái phiếu</v>
          </cell>
          <cell r="E89">
            <v>0</v>
          </cell>
          <cell r="F89">
            <v>0</v>
          </cell>
          <cell r="G89">
            <v>0</v>
          </cell>
          <cell r="H89">
            <v>0</v>
          </cell>
          <cell r="I89" t="str">
            <v/>
          </cell>
        </row>
        <row r="90">
          <cell r="A90">
            <v>34133</v>
          </cell>
          <cell r="B90" t="str">
            <v>Phụ trội trái phiếu</v>
          </cell>
          <cell r="E90">
            <v>0</v>
          </cell>
          <cell r="F90">
            <v>0</v>
          </cell>
          <cell r="G90">
            <v>0</v>
          </cell>
          <cell r="H90">
            <v>0</v>
          </cell>
          <cell r="I90" t="str">
            <v/>
          </cell>
        </row>
        <row r="91">
          <cell r="A91">
            <v>3414</v>
          </cell>
          <cell r="B91" t="str">
            <v>Nhận ký quỹ, ký cược dài hạn</v>
          </cell>
          <cell r="E91">
            <v>0</v>
          </cell>
          <cell r="F91">
            <v>0</v>
          </cell>
          <cell r="G91">
            <v>0</v>
          </cell>
          <cell r="H91">
            <v>0</v>
          </cell>
          <cell r="I91" t="str">
            <v/>
          </cell>
        </row>
        <row r="92">
          <cell r="A92">
            <v>351</v>
          </cell>
          <cell r="B92" t="str">
            <v>Quỹ dự phòng trợ cấp mất việc làm</v>
          </cell>
          <cell r="E92">
            <v>0</v>
          </cell>
          <cell r="F92">
            <v>0</v>
          </cell>
          <cell r="G92">
            <v>0</v>
          </cell>
          <cell r="H92">
            <v>0</v>
          </cell>
          <cell r="I92" t="str">
            <v/>
          </cell>
        </row>
        <row r="93">
          <cell r="A93">
            <v>352</v>
          </cell>
          <cell r="B93" t="str">
            <v>Dự phòng phải trả</v>
          </cell>
          <cell r="E93">
            <v>0</v>
          </cell>
          <cell r="F93">
            <v>0</v>
          </cell>
          <cell r="G93">
            <v>0</v>
          </cell>
          <cell r="H93">
            <v>0</v>
          </cell>
          <cell r="I93" t="str">
            <v/>
          </cell>
        </row>
        <row r="94">
          <cell r="A94">
            <v>411</v>
          </cell>
          <cell r="B94" t="str">
            <v>Nguồn vốn  kinh doanh</v>
          </cell>
          <cell r="E94">
            <v>0</v>
          </cell>
          <cell r="F94">
            <v>0</v>
          </cell>
          <cell r="G94">
            <v>0</v>
          </cell>
          <cell r="H94">
            <v>0</v>
          </cell>
          <cell r="I94" t="str">
            <v/>
          </cell>
        </row>
        <row r="95">
          <cell r="A95">
            <v>4111</v>
          </cell>
          <cell r="B95" t="str">
            <v>Vốn đầu tư của chủ sở hữu </v>
          </cell>
          <cell r="E95">
            <v>0</v>
          </cell>
          <cell r="F95">
            <v>0</v>
          </cell>
          <cell r="G95">
            <v>0</v>
          </cell>
          <cell r="H95">
            <v>0</v>
          </cell>
          <cell r="I95" t="str">
            <v/>
          </cell>
        </row>
        <row r="96">
          <cell r="A96">
            <v>4112</v>
          </cell>
          <cell r="B96" t="str">
            <v>Thặng dư vốn cổ phần</v>
          </cell>
          <cell r="E96">
            <v>0</v>
          </cell>
          <cell r="F96">
            <v>0</v>
          </cell>
          <cell r="G96">
            <v>0</v>
          </cell>
          <cell r="H96">
            <v>0</v>
          </cell>
          <cell r="I96" t="str">
            <v/>
          </cell>
          <cell r="J96" t="str">
            <v>Sæ c¸i tµi kho¶n</v>
          </cell>
        </row>
        <row r="97">
          <cell r="A97">
            <v>4118</v>
          </cell>
          <cell r="B97" t="str">
            <v>Vốn khác</v>
          </cell>
          <cell r="E97">
            <v>0</v>
          </cell>
          <cell r="F97">
            <v>0</v>
          </cell>
          <cell r="G97">
            <v>0</v>
          </cell>
          <cell r="H97">
            <v>0</v>
          </cell>
          <cell r="I97" t="str">
            <v/>
          </cell>
          <cell r="J97" t="str">
            <v>Sæ c¸i tµi kho¶n</v>
          </cell>
        </row>
        <row r="98">
          <cell r="A98">
            <v>413</v>
          </cell>
          <cell r="B98" t="str">
            <v>Chênh lệch tỷ giá hối đoái</v>
          </cell>
          <cell r="E98">
            <v>0</v>
          </cell>
          <cell r="F98">
            <v>0</v>
          </cell>
          <cell r="G98">
            <v>0</v>
          </cell>
          <cell r="H98">
            <v>0</v>
          </cell>
          <cell r="I98" t="str">
            <v/>
          </cell>
          <cell r="J98" t="str">
            <v>Sæ c¸i tµi kho¶n</v>
          </cell>
        </row>
        <row r="99">
          <cell r="A99">
            <v>418</v>
          </cell>
          <cell r="B99" t="str">
            <v>Các quỹ thuộc vốn chủ sở hữu</v>
          </cell>
          <cell r="E99">
            <v>0</v>
          </cell>
          <cell r="F99">
            <v>0</v>
          </cell>
          <cell r="G99">
            <v>0</v>
          </cell>
          <cell r="H99">
            <v>0</v>
          </cell>
          <cell r="I99" t="str">
            <v/>
          </cell>
          <cell r="J99" t="str">
            <v>Sæ c¸i tµi kho¶n</v>
          </cell>
        </row>
        <row r="100">
          <cell r="A100">
            <v>419</v>
          </cell>
          <cell r="B100" t="str">
            <v>Cổ phiếu quỹ</v>
          </cell>
          <cell r="E100">
            <v>0</v>
          </cell>
          <cell r="F100">
            <v>0</v>
          </cell>
          <cell r="G100">
            <v>0</v>
          </cell>
          <cell r="H100">
            <v>0</v>
          </cell>
          <cell r="I100" t="str">
            <v/>
          </cell>
          <cell r="J100" t="str">
            <v>Sæ c¸i tµi kho¶n</v>
          </cell>
        </row>
        <row r="101">
          <cell r="A101">
            <v>421</v>
          </cell>
          <cell r="B101" t="str">
            <v>Lợi nhuận chưa phân phối</v>
          </cell>
          <cell r="E101">
            <v>0</v>
          </cell>
          <cell r="F101">
            <v>0</v>
          </cell>
          <cell r="G101">
            <v>0</v>
          </cell>
          <cell r="H101">
            <v>0</v>
          </cell>
          <cell r="I101" t="str">
            <v/>
          </cell>
          <cell r="J101" t="str">
            <v>Sæ c¸i tµi kho¶n</v>
          </cell>
        </row>
        <row r="102">
          <cell r="A102">
            <v>4211</v>
          </cell>
          <cell r="B102" t="str">
            <v>Lợi nhuận chưa phân phối năm trước</v>
          </cell>
          <cell r="E102">
            <v>0</v>
          </cell>
          <cell r="F102">
            <v>0</v>
          </cell>
          <cell r="G102">
            <v>0</v>
          </cell>
          <cell r="H102">
            <v>0</v>
          </cell>
          <cell r="I102" t="str">
            <v/>
          </cell>
          <cell r="J102" t="str">
            <v>Sæ c¸i tµi kho¶n</v>
          </cell>
        </row>
        <row r="103">
          <cell r="A103">
            <v>4212</v>
          </cell>
          <cell r="B103" t="str">
            <v>Lợi nhuận chưa phân phối năm nay</v>
          </cell>
          <cell r="E103">
            <v>0</v>
          </cell>
          <cell r="F103">
            <v>0</v>
          </cell>
          <cell r="G103">
            <v>0</v>
          </cell>
          <cell r="H103">
            <v>0</v>
          </cell>
          <cell r="I103" t="str">
            <v/>
          </cell>
          <cell r="J103" t="str">
            <v>Sæ c¸i tµi kho¶n</v>
          </cell>
        </row>
        <row r="104">
          <cell r="A104">
            <v>431</v>
          </cell>
          <cell r="B104" t="str">
            <v>Quỹ khen thưởng, phúc lợi</v>
          </cell>
          <cell r="E104">
            <v>0</v>
          </cell>
          <cell r="F104">
            <v>0</v>
          </cell>
          <cell r="G104">
            <v>0</v>
          </cell>
          <cell r="H104">
            <v>0</v>
          </cell>
          <cell r="I104" t="str">
            <v/>
          </cell>
          <cell r="J104" t="str">
            <v>Sæ c¸i tµi kho¶n</v>
          </cell>
        </row>
        <row r="105">
          <cell r="A105">
            <v>4311</v>
          </cell>
          <cell r="B105" t="str">
            <v>Quỹ khen thưởng</v>
          </cell>
          <cell r="E105">
            <v>0</v>
          </cell>
          <cell r="F105">
            <v>0</v>
          </cell>
          <cell r="G105">
            <v>0</v>
          </cell>
          <cell r="H105">
            <v>0</v>
          </cell>
          <cell r="I105" t="str">
            <v/>
          </cell>
          <cell r="J105" t="str">
            <v>Sæ c¸i tµi kho¶n</v>
          </cell>
        </row>
        <row r="106">
          <cell r="A106">
            <v>4312</v>
          </cell>
          <cell r="B106" t="str">
            <v>Quỹ phúc lợi</v>
          </cell>
          <cell r="E106">
            <v>0</v>
          </cell>
          <cell r="F106">
            <v>0</v>
          </cell>
          <cell r="G106">
            <v>0</v>
          </cell>
          <cell r="H106">
            <v>0</v>
          </cell>
          <cell r="I106" t="str">
            <v/>
          </cell>
          <cell r="J106" t="str">
            <v>Sæ c¸i tµi kho¶n</v>
          </cell>
        </row>
        <row r="107">
          <cell r="A107">
            <v>511</v>
          </cell>
          <cell r="B107" t="str">
            <v>Doanh thu bán hàng và cung cấp dịch vụ</v>
          </cell>
          <cell r="E107">
            <v>0</v>
          </cell>
          <cell r="F107">
            <v>0</v>
          </cell>
          <cell r="G107">
            <v>0</v>
          </cell>
          <cell r="H107">
            <v>0</v>
          </cell>
          <cell r="I107" t="str">
            <v/>
          </cell>
          <cell r="J107" t="str">
            <v>Sæ c¸i tµi kho¶n</v>
          </cell>
        </row>
        <row r="108">
          <cell r="A108">
            <v>5111</v>
          </cell>
          <cell r="B108" t="str">
            <v>Doanh thu bán hàng hoá</v>
          </cell>
          <cell r="E108">
            <v>0</v>
          </cell>
          <cell r="F108">
            <v>0</v>
          </cell>
          <cell r="G108">
            <v>0</v>
          </cell>
          <cell r="H108">
            <v>0</v>
          </cell>
          <cell r="I108" t="str">
            <v/>
          </cell>
          <cell r="J108" t="str">
            <v>Sæ c¸i tµi kho¶n</v>
          </cell>
        </row>
        <row r="109">
          <cell r="A109">
            <v>5112</v>
          </cell>
          <cell r="B109" t="str">
            <v>Doanh thu bán các thành phẩm</v>
          </cell>
          <cell r="F109">
            <v>0</v>
          </cell>
          <cell r="G109">
            <v>0</v>
          </cell>
          <cell r="H109">
            <v>0</v>
          </cell>
          <cell r="I109" t="str">
            <v/>
          </cell>
          <cell r="J109" t="str">
            <v>Sæ c¸i tµi kho¶n</v>
          </cell>
        </row>
        <row r="110">
          <cell r="A110">
            <v>5113</v>
          </cell>
          <cell r="B110" t="str">
            <v>Doanh thu cung cấp dịch vụ</v>
          </cell>
          <cell r="E110">
            <v>0</v>
          </cell>
          <cell r="F110">
            <v>0</v>
          </cell>
          <cell r="G110">
            <v>0</v>
          </cell>
          <cell r="H110">
            <v>0</v>
          </cell>
          <cell r="I110" t="str">
            <v/>
          </cell>
          <cell r="J110" t="str">
            <v>Sæ c¸i tµi kho¶n</v>
          </cell>
        </row>
        <row r="111">
          <cell r="A111">
            <v>5118</v>
          </cell>
          <cell r="B111" t="str">
            <v>Doanh thu khác</v>
          </cell>
          <cell r="E111">
            <v>0</v>
          </cell>
          <cell r="F111">
            <v>0</v>
          </cell>
          <cell r="G111">
            <v>0</v>
          </cell>
          <cell r="H111">
            <v>0</v>
          </cell>
          <cell r="I111" t="str">
            <v/>
          </cell>
          <cell r="J111" t="str">
            <v>Sæ c¸i tµi kho¶n</v>
          </cell>
        </row>
        <row r="112">
          <cell r="A112">
            <v>515</v>
          </cell>
          <cell r="B112" t="str">
            <v>Doanh thu hoạt động tài chính</v>
          </cell>
          <cell r="E112">
            <v>0</v>
          </cell>
          <cell r="F112">
            <v>0</v>
          </cell>
          <cell r="G112">
            <v>0</v>
          </cell>
          <cell r="H112">
            <v>0</v>
          </cell>
          <cell r="I112" t="str">
            <v/>
          </cell>
          <cell r="J112" t="str">
            <v>Sæ c¸i tµi kho¶n</v>
          </cell>
        </row>
        <row r="113">
          <cell r="A113">
            <v>521</v>
          </cell>
          <cell r="B113" t="str">
            <v>Các khoản giảm trừ doanh thu</v>
          </cell>
          <cell r="E113">
            <v>0</v>
          </cell>
          <cell r="F113">
            <v>0</v>
          </cell>
          <cell r="G113">
            <v>0</v>
          </cell>
          <cell r="H113">
            <v>0</v>
          </cell>
          <cell r="I113" t="str">
            <v/>
          </cell>
          <cell r="J113" t="str">
            <v>Sæ c¸i tµi kho¶n</v>
          </cell>
        </row>
        <row r="114">
          <cell r="A114">
            <v>5211</v>
          </cell>
          <cell r="B114" t="str">
            <v>Chiết khấu thương mại</v>
          </cell>
          <cell r="E114">
            <v>0</v>
          </cell>
          <cell r="F114">
            <v>0</v>
          </cell>
          <cell r="G114">
            <v>0</v>
          </cell>
          <cell r="H114">
            <v>0</v>
          </cell>
          <cell r="I114" t="str">
            <v/>
          </cell>
          <cell r="J114" t="str">
            <v>Sæ c¸i tµi kho¶n</v>
          </cell>
        </row>
        <row r="115">
          <cell r="A115">
            <v>5212</v>
          </cell>
          <cell r="B115" t="str">
            <v>Hàng bán bị trả lại</v>
          </cell>
          <cell r="E115">
            <v>0</v>
          </cell>
          <cell r="F115">
            <v>0</v>
          </cell>
          <cell r="G115">
            <v>0</v>
          </cell>
          <cell r="H115">
            <v>0</v>
          </cell>
          <cell r="I115" t="str">
            <v/>
          </cell>
          <cell r="J115" t="str">
            <v>Sæ c¸i tµi kho¶n</v>
          </cell>
        </row>
        <row r="116">
          <cell r="A116">
            <v>5213</v>
          </cell>
          <cell r="B116" t="str">
            <v>Giảm giá hàng bán</v>
          </cell>
          <cell r="E116">
            <v>0</v>
          </cell>
          <cell r="F116">
            <v>0</v>
          </cell>
          <cell r="G116">
            <v>0</v>
          </cell>
          <cell r="H116">
            <v>0</v>
          </cell>
          <cell r="I116" t="str">
            <v/>
          </cell>
          <cell r="J116" t="str">
            <v>Sæ c¸i tµi kho¶n</v>
          </cell>
        </row>
        <row r="117">
          <cell r="A117">
            <v>611</v>
          </cell>
          <cell r="B117" t="str">
            <v>Mua hàng</v>
          </cell>
          <cell r="E117">
            <v>0</v>
          </cell>
          <cell r="F117">
            <v>0</v>
          </cell>
          <cell r="G117">
            <v>0</v>
          </cell>
          <cell r="H117">
            <v>0</v>
          </cell>
          <cell r="I117" t="str">
            <v/>
          </cell>
          <cell r="J117" t="str">
            <v>Sæ c¸i tµi kho¶n</v>
          </cell>
        </row>
        <row r="118">
          <cell r="A118">
            <v>631</v>
          </cell>
          <cell r="B118" t="str">
            <v>Giá thành sản xuất</v>
          </cell>
          <cell r="E118">
            <v>0</v>
          </cell>
          <cell r="F118">
            <v>0</v>
          </cell>
          <cell r="G118">
            <v>0</v>
          </cell>
          <cell r="H118">
            <v>0</v>
          </cell>
          <cell r="I118" t="str">
            <v/>
          </cell>
          <cell r="J118" t="str">
            <v>Sæ c¸i tµi kho¶n</v>
          </cell>
        </row>
        <row r="119">
          <cell r="A119">
            <v>632</v>
          </cell>
          <cell r="B119" t="str">
            <v>Giá vốn hàng bán</v>
          </cell>
          <cell r="E119">
            <v>0</v>
          </cell>
          <cell r="F119">
            <v>0</v>
          </cell>
          <cell r="G119">
            <v>0</v>
          </cell>
          <cell r="H119">
            <v>0</v>
          </cell>
          <cell r="I119" t="str">
            <v/>
          </cell>
          <cell r="J119" t="str">
            <v>Sæ c¸i tµi kho¶n</v>
          </cell>
        </row>
        <row r="120">
          <cell r="A120">
            <v>635</v>
          </cell>
          <cell r="B120" t="str">
            <v>Chi phí tài chính</v>
          </cell>
          <cell r="E120">
            <v>0</v>
          </cell>
          <cell r="F120">
            <v>0</v>
          </cell>
          <cell r="G120">
            <v>0</v>
          </cell>
          <cell r="H120">
            <v>0</v>
          </cell>
          <cell r="I120" t="str">
            <v/>
          </cell>
          <cell r="J120" t="str">
            <v>Sæ c¸i tµi kho¶n</v>
          </cell>
        </row>
        <row r="121">
          <cell r="A121">
            <v>642</v>
          </cell>
          <cell r="B121" t="str">
            <v>Chi phí quản lý kinh doanh </v>
          </cell>
          <cell r="E121">
            <v>2000</v>
          </cell>
          <cell r="F121">
            <v>0</v>
          </cell>
          <cell r="G121">
            <v>2000</v>
          </cell>
          <cell r="H121">
            <v>0</v>
          </cell>
          <cell r="I121">
            <v>2</v>
          </cell>
          <cell r="J121" t="str">
            <v>Sæ c¸i tµi kho¶n</v>
          </cell>
        </row>
        <row r="122">
          <cell r="A122">
            <v>64211</v>
          </cell>
          <cell r="B122" t="str">
            <v>Chi phí bán hàng</v>
          </cell>
          <cell r="E122">
            <v>0</v>
          </cell>
          <cell r="F122">
            <v>0</v>
          </cell>
          <cell r="G122">
            <v>0</v>
          </cell>
          <cell r="H122">
            <v>0</v>
          </cell>
          <cell r="I122" t="str">
            <v/>
          </cell>
          <cell r="J122" t="str">
            <v>Sæ c¸i tµi kho¶n</v>
          </cell>
        </row>
        <row r="123">
          <cell r="A123">
            <v>64222</v>
          </cell>
          <cell r="B123" t="str">
            <v>Chi phí quản lý doanh nghiệp</v>
          </cell>
          <cell r="E123">
            <v>0</v>
          </cell>
          <cell r="F123">
            <v>0</v>
          </cell>
          <cell r="G123">
            <v>0</v>
          </cell>
          <cell r="H123">
            <v>0</v>
          </cell>
          <cell r="I123" t="str">
            <v/>
          </cell>
          <cell r="J123" t="str">
            <v>Sæ c¸i tµi kho¶n</v>
          </cell>
        </row>
        <row r="124">
          <cell r="A124">
            <v>6421</v>
          </cell>
          <cell r="B124" t="str">
            <v>Chi phí lương của nhân viên quản lý</v>
          </cell>
          <cell r="E124">
            <v>0</v>
          </cell>
          <cell r="F124">
            <v>0</v>
          </cell>
          <cell r="G124">
            <v>0</v>
          </cell>
          <cell r="H124">
            <v>0</v>
          </cell>
          <cell r="I124" t="str">
            <v/>
          </cell>
          <cell r="J124" t="str">
            <v>Sæ c¸i tµi kho¶n</v>
          </cell>
        </row>
        <row r="125">
          <cell r="A125">
            <v>6422</v>
          </cell>
          <cell r="B125" t="str">
            <v>Chi phí văn phòngphẩm</v>
          </cell>
          <cell r="E125">
            <v>0</v>
          </cell>
          <cell r="F125">
            <v>0</v>
          </cell>
          <cell r="G125">
            <v>0</v>
          </cell>
          <cell r="H125">
            <v>0</v>
          </cell>
          <cell r="I125" t="str">
            <v/>
          </cell>
          <cell r="J125" t="str">
            <v>Sæ c¸i tµi kho¶n</v>
          </cell>
        </row>
        <row r="126">
          <cell r="A126">
            <v>6423</v>
          </cell>
          <cell r="B126" t="str">
            <v>Chi phí đồ dùng văn phòng</v>
          </cell>
          <cell r="E126">
            <v>0</v>
          </cell>
          <cell r="F126">
            <v>0</v>
          </cell>
          <cell r="G126">
            <v>0</v>
          </cell>
          <cell r="H126">
            <v>0</v>
          </cell>
          <cell r="I126" t="str">
            <v/>
          </cell>
          <cell r="J126" t="str">
            <v>Sæ c¸i tµi kho¶n</v>
          </cell>
        </row>
        <row r="127">
          <cell r="A127">
            <v>6424</v>
          </cell>
          <cell r="B127" t="str">
            <v>Chi phí khấu hao văn phòng</v>
          </cell>
          <cell r="E127">
            <v>0</v>
          </cell>
          <cell r="F127">
            <v>0</v>
          </cell>
          <cell r="G127">
            <v>0</v>
          </cell>
          <cell r="H127">
            <v>0</v>
          </cell>
          <cell r="I127" t="str">
            <v/>
          </cell>
          <cell r="J127" t="str">
            <v>Sæ c¸i tµi kho¶n</v>
          </cell>
        </row>
        <row r="128">
          <cell r="A128">
            <v>6425</v>
          </cell>
          <cell r="B128" t="str">
            <v>Chi phí thuế phí lệ phí</v>
          </cell>
          <cell r="E128">
            <v>0</v>
          </cell>
          <cell r="F128">
            <v>0</v>
          </cell>
          <cell r="G128">
            <v>0</v>
          </cell>
          <cell r="H128">
            <v>0</v>
          </cell>
          <cell r="I128" t="str">
            <v/>
          </cell>
          <cell r="J128" t="str">
            <v>Sæ c¸i tµi kho¶n</v>
          </cell>
        </row>
        <row r="129">
          <cell r="A129">
            <v>6427</v>
          </cell>
          <cell r="B129" t="str">
            <v>Chi phí dịch vụ mua ngoài</v>
          </cell>
          <cell r="E129">
            <v>0</v>
          </cell>
          <cell r="F129">
            <v>0</v>
          </cell>
          <cell r="G129">
            <v>0</v>
          </cell>
          <cell r="H129">
            <v>0</v>
          </cell>
          <cell r="I129" t="str">
            <v/>
          </cell>
          <cell r="J129" t="str">
            <v>Sæ c¸i tµi kho¶n</v>
          </cell>
        </row>
        <row r="130">
          <cell r="A130">
            <v>6428</v>
          </cell>
          <cell r="B130" t="str">
            <v>Chi phí tiếp khách</v>
          </cell>
          <cell r="E130">
            <v>0</v>
          </cell>
          <cell r="F130">
            <v>0</v>
          </cell>
          <cell r="G130">
            <v>0</v>
          </cell>
          <cell r="H130">
            <v>0</v>
          </cell>
          <cell r="I130" t="str">
            <v/>
          </cell>
          <cell r="J130" t="str">
            <v>Sæ c¸i tµi kho¶n</v>
          </cell>
        </row>
        <row r="131">
          <cell r="A131">
            <v>711</v>
          </cell>
          <cell r="B131" t="str">
            <v>Thu nhập khác</v>
          </cell>
          <cell r="E131">
            <v>0</v>
          </cell>
          <cell r="F131">
            <v>0</v>
          </cell>
          <cell r="G131">
            <v>0</v>
          </cell>
          <cell r="H131">
            <v>0</v>
          </cell>
          <cell r="I131" t="str">
            <v/>
          </cell>
          <cell r="J131" t="str">
            <v>Sæ c¸i tµi kho¶n</v>
          </cell>
        </row>
        <row r="132">
          <cell r="A132">
            <v>811</v>
          </cell>
          <cell r="B132" t="str">
            <v>Chi phí khác</v>
          </cell>
          <cell r="E132">
            <v>0</v>
          </cell>
          <cell r="F132">
            <v>0</v>
          </cell>
          <cell r="G132">
            <v>0</v>
          </cell>
          <cell r="H132">
            <v>0</v>
          </cell>
          <cell r="I132" t="str">
            <v/>
          </cell>
          <cell r="J132" t="str">
            <v>Sæ c¸i tµi kho¶n</v>
          </cell>
        </row>
        <row r="133">
          <cell r="A133">
            <v>821</v>
          </cell>
          <cell r="B133" t="str">
            <v>Chi phí thuế thu nhập doanh nghiệp</v>
          </cell>
          <cell r="E133">
            <v>0</v>
          </cell>
          <cell r="F133">
            <v>0</v>
          </cell>
          <cell r="G133">
            <v>0</v>
          </cell>
          <cell r="H133">
            <v>0</v>
          </cell>
          <cell r="I133" t="str">
            <v/>
          </cell>
          <cell r="J133" t="str">
            <v>Sæ c¸i tµi kho¶n</v>
          </cell>
        </row>
        <row r="134">
          <cell r="A134">
            <v>911</v>
          </cell>
          <cell r="B134" t="str">
            <v>Xác định kết quả kinh doanh</v>
          </cell>
          <cell r="E134">
            <v>0</v>
          </cell>
          <cell r="F134">
            <v>0</v>
          </cell>
          <cell r="G134">
            <v>0</v>
          </cell>
          <cell r="H134">
            <v>0</v>
          </cell>
          <cell r="I134" t="str">
            <v/>
          </cell>
          <cell r="J134" t="str">
            <v>Sæ c¸i tµi kho¶n</v>
          </cell>
        </row>
        <row r="135">
          <cell r="B135" t="str">
            <v>LOẠI  TÀI KHOẢN 0 </v>
          </cell>
          <cell r="E135">
            <v>0</v>
          </cell>
          <cell r="F135">
            <v>0</v>
          </cell>
          <cell r="G135">
            <v>0</v>
          </cell>
          <cell r="H135">
            <v>0</v>
          </cell>
          <cell r="I135" t="str">
            <v/>
          </cell>
          <cell r="J135" t="str">
            <v>Sæ c¸i tµi kho¶n</v>
          </cell>
        </row>
        <row r="136">
          <cell r="B136" t="str">
            <v>TÀI KHOẢN NGOÀI BẢNG</v>
          </cell>
          <cell r="E136">
            <v>0</v>
          </cell>
          <cell r="F136">
            <v>0</v>
          </cell>
          <cell r="G136">
            <v>0</v>
          </cell>
          <cell r="H136">
            <v>0</v>
          </cell>
          <cell r="I136" t="str">
            <v/>
          </cell>
          <cell r="J136" t="str">
            <v>Sæ c¸i tµi kho¶n</v>
          </cell>
        </row>
        <row r="137">
          <cell r="A137">
            <v>1</v>
          </cell>
          <cell r="B137" t="str">
            <v>Tài sản thuê ngoài</v>
          </cell>
          <cell r="E137">
            <v>0</v>
          </cell>
          <cell r="F137">
            <v>0</v>
          </cell>
          <cell r="G137">
            <v>0</v>
          </cell>
          <cell r="H137">
            <v>0</v>
          </cell>
          <cell r="I137" t="str">
            <v/>
          </cell>
          <cell r="J137" t="str">
            <v>Sæ c¸i tµi kho¶n</v>
          </cell>
        </row>
        <row r="138">
          <cell r="A138">
            <v>2</v>
          </cell>
          <cell r="B138" t="str">
            <v>Vật tư, hàng hoá nhận giữ hộ, nhận gia công </v>
          </cell>
          <cell r="E138">
            <v>0</v>
          </cell>
          <cell r="F138">
            <v>0</v>
          </cell>
          <cell r="G138">
            <v>0</v>
          </cell>
          <cell r="H138">
            <v>0</v>
          </cell>
          <cell r="I138" t="str">
            <v/>
          </cell>
          <cell r="J138" t="str">
            <v>Sæ c¸i tµi kho¶n</v>
          </cell>
        </row>
        <row r="139">
          <cell r="A139">
            <v>3</v>
          </cell>
          <cell r="B139" t="str">
            <v>Hàng hoá nhận bán hộ, nhận ký gửi, ký cược</v>
          </cell>
          <cell r="E139">
            <v>0</v>
          </cell>
          <cell r="F139">
            <v>0</v>
          </cell>
          <cell r="G139">
            <v>0</v>
          </cell>
          <cell r="H139">
            <v>0</v>
          </cell>
          <cell r="I139" t="str">
            <v/>
          </cell>
          <cell r="J139" t="str">
            <v>Sæ c¸i tµi kho¶n</v>
          </cell>
        </row>
        <row r="140">
          <cell r="A140">
            <v>4</v>
          </cell>
          <cell r="B140" t="str">
            <v>Nợ khó đòi đã xử lý</v>
          </cell>
          <cell r="E140">
            <v>0</v>
          </cell>
          <cell r="F140">
            <v>0</v>
          </cell>
          <cell r="G140">
            <v>0</v>
          </cell>
          <cell r="H140">
            <v>0</v>
          </cell>
          <cell r="I140" t="str">
            <v/>
          </cell>
          <cell r="J140" t="str">
            <v>Sæ c¸i tµi kho¶n</v>
          </cell>
        </row>
        <row r="141">
          <cell r="A141">
            <v>7</v>
          </cell>
          <cell r="B141" t="str">
            <v>Ngoại tệ các loại</v>
          </cell>
          <cell r="E141">
            <v>0</v>
          </cell>
          <cell r="F141">
            <v>0</v>
          </cell>
          <cell r="G141">
            <v>0</v>
          </cell>
          <cell r="H141">
            <v>0</v>
          </cell>
          <cell r="I141" t="str">
            <v/>
          </cell>
          <cell r="J141" t="str">
            <v>Sæ c¸i tµi kho¶n</v>
          </cell>
        </row>
      </sheetData>
      <sheetData sheetId="7">
        <row r="6">
          <cell r="A6" t="str">
            <v>KHA</v>
          </cell>
        </row>
        <row r="7">
          <cell r="A7" t="str">
            <v>KHB</v>
          </cell>
        </row>
        <row r="8">
          <cell r="A8" t="str">
            <v>KHC</v>
          </cell>
        </row>
        <row r="9">
          <cell r="A9" t="str">
            <v>KHD</v>
          </cell>
        </row>
        <row r="10">
          <cell r="A10" t="str">
            <v>KHE</v>
          </cell>
        </row>
        <row r="11">
          <cell r="A11" t="str">
            <v>KHF</v>
          </cell>
        </row>
        <row r="12">
          <cell r="A12" t="str">
            <v>KHG</v>
          </cell>
        </row>
      </sheetData>
      <sheetData sheetId="8">
        <row r="3">
          <cell r="M3" t="str">
            <v>H§ A</v>
          </cell>
        </row>
        <row r="4">
          <cell r="M4" t="str">
            <v>H§ b</v>
          </cell>
        </row>
        <row r="8">
          <cell r="M8" t="str">
            <v>h® 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23"/>
  <sheetViews>
    <sheetView tabSelected="1" zoomScalePageLayoutView="0" workbookViewId="0" topLeftCell="A67">
      <selection activeCell="B10" sqref="B10:G113"/>
    </sheetView>
  </sheetViews>
  <sheetFormatPr defaultColWidth="9.140625" defaultRowHeight="12"/>
  <cols>
    <col min="1" max="1" width="42.00390625" style="16" customWidth="1"/>
    <col min="2" max="2" width="9.7109375" style="15" customWidth="1"/>
    <col min="3" max="3" width="10.00390625" style="15" customWidth="1"/>
    <col min="4" max="5" width="16.57421875" style="16" hidden="1" customWidth="1"/>
    <col min="6" max="6" width="16.57421875" style="16" customWidth="1"/>
    <col min="7" max="7" width="15.7109375" style="16" customWidth="1"/>
    <col min="8" max="8" width="18.140625" style="16" customWidth="1"/>
    <col min="9" max="9" width="10.00390625" style="16" bestFit="1" customWidth="1"/>
    <col min="10" max="16384" width="9.140625" style="16" customWidth="1"/>
  </cols>
  <sheetData>
    <row r="1" spans="1:6" ht="12">
      <c r="A1" s="50" t="s">
        <v>282</v>
      </c>
      <c r="B1" s="51"/>
      <c r="D1" s="16" t="s">
        <v>0</v>
      </c>
      <c r="E1" s="16" t="s">
        <v>0</v>
      </c>
      <c r="F1" s="16" t="s">
        <v>0</v>
      </c>
    </row>
    <row r="2" spans="1:6" ht="12">
      <c r="A2" s="17" t="s">
        <v>283</v>
      </c>
      <c r="D2" s="16" t="s">
        <v>284</v>
      </c>
      <c r="E2" s="16" t="s">
        <v>284</v>
      </c>
      <c r="F2" s="16" t="s">
        <v>339</v>
      </c>
    </row>
    <row r="3" spans="1:2" ht="12">
      <c r="A3" s="52" t="s">
        <v>285</v>
      </c>
      <c r="B3" s="52"/>
    </row>
    <row r="4" spans="4:6" ht="12">
      <c r="D4" s="16" t="s">
        <v>281</v>
      </c>
      <c r="E4" s="16" t="s">
        <v>281</v>
      </c>
      <c r="F4" s="16" t="s">
        <v>281</v>
      </c>
    </row>
    <row r="6" spans="1:7" ht="19.5" customHeight="1">
      <c r="A6" s="53" t="s">
        <v>340</v>
      </c>
      <c r="B6" s="53"/>
      <c r="C6" s="53"/>
      <c r="D6" s="53"/>
      <c r="E6" s="53"/>
      <c r="F6" s="53"/>
      <c r="G6" s="53"/>
    </row>
    <row r="8" spans="1:8" ht="24">
      <c r="A8" s="19" t="s">
        <v>1</v>
      </c>
      <c r="B8" s="19" t="s">
        <v>2</v>
      </c>
      <c r="C8" s="19" t="s">
        <v>3</v>
      </c>
      <c r="D8" s="19" t="s">
        <v>301</v>
      </c>
      <c r="E8" s="19" t="s">
        <v>300</v>
      </c>
      <c r="F8" s="19" t="s">
        <v>330</v>
      </c>
      <c r="G8" s="19" t="s">
        <v>4</v>
      </c>
      <c r="H8" s="18"/>
    </row>
    <row r="9" spans="1:7" ht="12">
      <c r="A9" s="20" t="s">
        <v>5</v>
      </c>
      <c r="B9" s="21"/>
      <c r="C9" s="21"/>
      <c r="D9" s="20">
        <v>0</v>
      </c>
      <c r="E9" s="20">
        <v>0</v>
      </c>
      <c r="F9" s="20">
        <v>0</v>
      </c>
      <c r="G9" s="20">
        <v>0</v>
      </c>
    </row>
    <row r="10" spans="1:7" ht="12">
      <c r="A10" s="22" t="s">
        <v>6</v>
      </c>
      <c r="B10" s="23" t="s">
        <v>7</v>
      </c>
      <c r="C10" s="23"/>
      <c r="D10" s="24">
        <f>D11+D14+D17+D24+D27</f>
        <v>994137409</v>
      </c>
      <c r="E10" s="24">
        <f>E11+E14+E17+E24+E27</f>
        <v>3183023713</v>
      </c>
      <c r="F10" s="24">
        <f>F11+F14+F17+F24+F27</f>
        <v>2484952404</v>
      </c>
      <c r="G10" s="24">
        <f>G11+G14+G17+G24+G27</f>
        <v>2325687822</v>
      </c>
    </row>
    <row r="11" spans="1:7" ht="12">
      <c r="A11" s="22" t="s">
        <v>8</v>
      </c>
      <c r="B11" s="23" t="s">
        <v>9</v>
      </c>
      <c r="C11" s="23"/>
      <c r="D11" s="25">
        <f>D12+D13</f>
        <v>266200356</v>
      </c>
      <c r="E11" s="25">
        <f>E12+E13</f>
        <v>638045060</v>
      </c>
      <c r="F11" s="25">
        <f>F12+F13</f>
        <v>242780758</v>
      </c>
      <c r="G11" s="25">
        <f>G12+G13</f>
        <v>346560130</v>
      </c>
    </row>
    <row r="12" spans="1:7" ht="12">
      <c r="A12" s="26" t="s">
        <v>10</v>
      </c>
      <c r="B12" s="27" t="s">
        <v>11</v>
      </c>
      <c r="C12" s="27" t="s">
        <v>302</v>
      </c>
      <c r="D12" s="28">
        <v>266200356</v>
      </c>
      <c r="E12" s="28">
        <v>638045060</v>
      </c>
      <c r="F12" s="28">
        <v>242780758</v>
      </c>
      <c r="G12" s="28">
        <v>346560130</v>
      </c>
    </row>
    <row r="13" spans="1:7" ht="12">
      <c r="A13" s="26" t="s">
        <v>12</v>
      </c>
      <c r="B13" s="27" t="s">
        <v>13</v>
      </c>
      <c r="C13" s="27"/>
      <c r="D13" s="26"/>
      <c r="E13" s="26">
        <v>0</v>
      </c>
      <c r="F13" s="28">
        <v>0</v>
      </c>
      <c r="G13" s="28"/>
    </row>
    <row r="14" spans="1:7" ht="12">
      <c r="A14" s="22" t="s">
        <v>14</v>
      </c>
      <c r="B14" s="23" t="s">
        <v>15</v>
      </c>
      <c r="C14" s="23" t="s">
        <v>303</v>
      </c>
      <c r="D14" s="25">
        <f>D15+D16</f>
        <v>0</v>
      </c>
      <c r="E14" s="25">
        <f>E15+E16</f>
        <v>1053834930</v>
      </c>
      <c r="F14" s="25">
        <f>F15+F16</f>
        <v>584820000</v>
      </c>
      <c r="G14" s="25">
        <f>G15+G16</f>
        <v>103474980</v>
      </c>
    </row>
    <row r="15" spans="1:7" ht="12">
      <c r="A15" s="26" t="s">
        <v>16</v>
      </c>
      <c r="B15" s="27" t="s">
        <v>17</v>
      </c>
      <c r="C15" s="27"/>
      <c r="D15" s="28"/>
      <c r="E15" s="28">
        <v>1053834930</v>
      </c>
      <c r="F15" s="28">
        <v>599497154</v>
      </c>
      <c r="G15" s="28">
        <v>103474980</v>
      </c>
    </row>
    <row r="16" spans="1:7" ht="12">
      <c r="A16" s="26" t="s">
        <v>18</v>
      </c>
      <c r="B16" s="27" t="s">
        <v>19</v>
      </c>
      <c r="C16" s="27"/>
      <c r="D16" s="25">
        <v>0</v>
      </c>
      <c r="E16" s="25">
        <v>0</v>
      </c>
      <c r="F16" s="28">
        <v>-14677154</v>
      </c>
      <c r="G16" s="28">
        <v>0</v>
      </c>
    </row>
    <row r="17" spans="1:7" ht="12">
      <c r="A17" s="22" t="s">
        <v>20</v>
      </c>
      <c r="B17" s="23" t="s">
        <v>21</v>
      </c>
      <c r="C17" s="23"/>
      <c r="D17" s="25">
        <f>SUM(D18:D23)</f>
        <v>353720000</v>
      </c>
      <c r="E17" s="25">
        <f>SUM(E18:E23)</f>
        <v>744968149</v>
      </c>
      <c r="F17" s="25">
        <f>SUM(F18:F23)</f>
        <v>900268685</v>
      </c>
      <c r="G17" s="25">
        <f>SUM(G18:G23)</f>
        <v>1074470152</v>
      </c>
    </row>
    <row r="18" spans="1:7" ht="12">
      <c r="A18" s="26" t="s">
        <v>22</v>
      </c>
      <c r="B18" s="27" t="s">
        <v>23</v>
      </c>
      <c r="C18" s="27"/>
      <c r="D18" s="28">
        <v>120720000</v>
      </c>
      <c r="E18" s="28">
        <v>580220962</v>
      </c>
      <c r="F18" s="28">
        <v>774695750</v>
      </c>
      <c r="G18" s="28">
        <v>959295465</v>
      </c>
    </row>
    <row r="19" spans="1:7" ht="12">
      <c r="A19" s="26" t="s">
        <v>24</v>
      </c>
      <c r="B19" s="27" t="s">
        <v>25</v>
      </c>
      <c r="C19" s="27"/>
      <c r="D19" s="28">
        <v>233000000</v>
      </c>
      <c r="E19" s="28">
        <v>239341727</v>
      </c>
      <c r="F19" s="28">
        <v>185312727</v>
      </c>
      <c r="G19" s="28">
        <v>185312727</v>
      </c>
    </row>
    <row r="20" spans="1:7" ht="12">
      <c r="A20" s="26" t="s">
        <v>26</v>
      </c>
      <c r="B20" s="27" t="s">
        <v>27</v>
      </c>
      <c r="C20" s="27"/>
      <c r="D20" s="25"/>
      <c r="E20" s="25">
        <v>0</v>
      </c>
      <c r="F20" s="28">
        <f>+D20+E20</f>
        <v>0</v>
      </c>
      <c r="G20" s="28">
        <f>+E20+F20</f>
        <v>0</v>
      </c>
    </row>
    <row r="21" spans="1:7" ht="12">
      <c r="A21" s="26" t="s">
        <v>28</v>
      </c>
      <c r="B21" s="27" t="s">
        <v>29</v>
      </c>
      <c r="C21" s="27"/>
      <c r="D21" s="25"/>
      <c r="E21" s="25">
        <v>0</v>
      </c>
      <c r="F21" s="28">
        <f>+D21+E21</f>
        <v>0</v>
      </c>
      <c r="G21" s="28">
        <f>+E21+F21</f>
        <v>0</v>
      </c>
    </row>
    <row r="22" spans="1:7" ht="12">
      <c r="A22" s="26" t="s">
        <v>30</v>
      </c>
      <c r="B22" s="27" t="s">
        <v>31</v>
      </c>
      <c r="C22" s="27" t="s">
        <v>304</v>
      </c>
      <c r="D22" s="25"/>
      <c r="E22" s="25">
        <v>0</v>
      </c>
      <c r="F22" s="28">
        <v>10398248</v>
      </c>
      <c r="G22" s="28">
        <v>0</v>
      </c>
    </row>
    <row r="23" spans="1:7" ht="12">
      <c r="A23" s="26" t="s">
        <v>32</v>
      </c>
      <c r="B23" s="27" t="s">
        <v>33</v>
      </c>
      <c r="C23" s="27"/>
      <c r="D23" s="28"/>
      <c r="E23" s="28">
        <v>-74594540</v>
      </c>
      <c r="F23" s="28">
        <v>-70138040</v>
      </c>
      <c r="G23" s="28">
        <v>-70138040</v>
      </c>
    </row>
    <row r="24" spans="1:7" ht="12">
      <c r="A24" s="22" t="s">
        <v>34</v>
      </c>
      <c r="B24" s="23" t="s">
        <v>35</v>
      </c>
      <c r="C24" s="23"/>
      <c r="D24" s="25">
        <f>D25+D26</f>
        <v>6666668</v>
      </c>
      <c r="E24" s="25">
        <f>E25+E26</f>
        <v>31818182</v>
      </c>
      <c r="F24" s="25">
        <f>F25+F26</f>
        <v>0</v>
      </c>
      <c r="G24" s="25">
        <f>G25+G26</f>
        <v>0</v>
      </c>
    </row>
    <row r="25" spans="1:7" ht="12">
      <c r="A25" s="26" t="s">
        <v>36</v>
      </c>
      <c r="B25" s="27" t="s">
        <v>37</v>
      </c>
      <c r="C25" s="27"/>
      <c r="D25" s="28">
        <v>6666668</v>
      </c>
      <c r="E25" s="28">
        <v>31818182</v>
      </c>
      <c r="F25" s="28">
        <v>0</v>
      </c>
      <c r="G25" s="28">
        <v>0</v>
      </c>
    </row>
    <row r="26" spans="1:7" ht="12">
      <c r="A26" s="26" t="s">
        <v>38</v>
      </c>
      <c r="B26" s="27" t="s">
        <v>39</v>
      </c>
      <c r="C26" s="27" t="s">
        <v>305</v>
      </c>
      <c r="D26" s="25">
        <v>0</v>
      </c>
      <c r="E26" s="25">
        <v>0</v>
      </c>
      <c r="F26" s="28">
        <f>+D26+E26</f>
        <v>0</v>
      </c>
      <c r="G26" s="28">
        <f>+E26+F26</f>
        <v>0</v>
      </c>
    </row>
    <row r="27" spans="1:7" ht="12">
      <c r="A27" s="22" t="s">
        <v>40</v>
      </c>
      <c r="B27" s="23" t="s">
        <v>41</v>
      </c>
      <c r="C27" s="23"/>
      <c r="D27" s="25">
        <f>SUM(D28:D31)</f>
        <v>367550385</v>
      </c>
      <c r="E27" s="25">
        <f>SUM(E28:E31)</f>
        <v>714357392</v>
      </c>
      <c r="F27" s="25">
        <f>SUM(F28:F31)</f>
        <v>757082961</v>
      </c>
      <c r="G27" s="25">
        <f>SUM(G28:G31)</f>
        <v>801182560</v>
      </c>
    </row>
    <row r="28" spans="1:7" ht="12">
      <c r="A28" s="26" t="s">
        <v>42</v>
      </c>
      <c r="B28" s="27" t="s">
        <v>43</v>
      </c>
      <c r="C28" s="27"/>
      <c r="D28" s="28">
        <v>79557256</v>
      </c>
      <c r="E28" s="28">
        <v>107198514</v>
      </c>
      <c r="F28" s="28">
        <v>20163421</v>
      </c>
      <c r="G28" s="28">
        <v>18972744</v>
      </c>
    </row>
    <row r="29" spans="1:7" ht="12">
      <c r="A29" s="26" t="s">
        <v>44</v>
      </c>
      <c r="B29" s="27" t="s">
        <v>45</v>
      </c>
      <c r="C29" s="27"/>
      <c r="D29" s="28">
        <v>54904129</v>
      </c>
      <c r="E29" s="28">
        <v>43229302</v>
      </c>
      <c r="F29" s="28">
        <v>9087623</v>
      </c>
      <c r="G29" s="28">
        <v>9451333</v>
      </c>
    </row>
    <row r="30" spans="1:7" ht="12">
      <c r="A30" s="26" t="s">
        <v>46</v>
      </c>
      <c r="B30" s="27" t="s">
        <v>47</v>
      </c>
      <c r="C30" s="27" t="s">
        <v>306</v>
      </c>
      <c r="D30" s="28"/>
      <c r="E30" s="28">
        <v>165430649</v>
      </c>
      <c r="F30" s="28">
        <v>168739418</v>
      </c>
      <c r="G30" s="28">
        <v>168739418</v>
      </c>
    </row>
    <row r="31" spans="1:7" ht="12">
      <c r="A31" s="26" t="s">
        <v>48</v>
      </c>
      <c r="B31" s="27" t="s">
        <v>49</v>
      </c>
      <c r="C31" s="27"/>
      <c r="D31" s="28">
        <v>233089000</v>
      </c>
      <c r="E31" s="28">
        <v>398498927</v>
      </c>
      <c r="F31" s="28">
        <v>559092499</v>
      </c>
      <c r="G31" s="28">
        <v>604019065</v>
      </c>
    </row>
    <row r="32" spans="1:7" ht="12">
      <c r="A32" s="22" t="s">
        <v>50</v>
      </c>
      <c r="B32" s="23" t="s">
        <v>51</v>
      </c>
      <c r="C32" s="23"/>
      <c r="D32" s="25">
        <f>D33+D39+D50+D53+D58</f>
        <v>586478649</v>
      </c>
      <c r="E32" s="25">
        <f>E33+E39+E50+E53+E58</f>
        <v>14205635389</v>
      </c>
      <c r="F32" s="25">
        <f>F33+F39+F50+F53+F58</f>
        <v>15246752956</v>
      </c>
      <c r="G32" s="25">
        <f>G33+G39+G50+G53+G58</f>
        <v>15282948489</v>
      </c>
    </row>
    <row r="33" spans="1:7" ht="12">
      <c r="A33" s="22" t="s">
        <v>52</v>
      </c>
      <c r="B33" s="23" t="s">
        <v>53</v>
      </c>
      <c r="C33" s="23"/>
      <c r="D33" s="25">
        <v>0</v>
      </c>
      <c r="E33" s="25">
        <v>0</v>
      </c>
      <c r="F33" s="28">
        <f aca="true" t="shared" si="0" ref="F33:G38">+D33+E33</f>
        <v>0</v>
      </c>
      <c r="G33" s="28">
        <f t="shared" si="0"/>
        <v>0</v>
      </c>
    </row>
    <row r="34" spans="1:7" ht="12">
      <c r="A34" s="26" t="s">
        <v>54</v>
      </c>
      <c r="B34" s="27" t="s">
        <v>55</v>
      </c>
      <c r="C34" s="27"/>
      <c r="D34" s="25">
        <v>0</v>
      </c>
      <c r="E34" s="25">
        <v>0</v>
      </c>
      <c r="F34" s="28">
        <f t="shared" si="0"/>
        <v>0</v>
      </c>
      <c r="G34" s="28">
        <f t="shared" si="0"/>
        <v>0</v>
      </c>
    </row>
    <row r="35" spans="1:7" ht="12">
      <c r="A35" s="26" t="s">
        <v>56</v>
      </c>
      <c r="B35" s="27" t="s">
        <v>57</v>
      </c>
      <c r="C35" s="27"/>
      <c r="D35" s="25">
        <v>0</v>
      </c>
      <c r="E35" s="25">
        <v>0</v>
      </c>
      <c r="F35" s="28">
        <f t="shared" si="0"/>
        <v>0</v>
      </c>
      <c r="G35" s="28">
        <f t="shared" si="0"/>
        <v>0</v>
      </c>
    </row>
    <row r="36" spans="1:7" ht="12">
      <c r="A36" s="26" t="s">
        <v>58</v>
      </c>
      <c r="B36" s="27" t="s">
        <v>59</v>
      </c>
      <c r="C36" s="27" t="s">
        <v>307</v>
      </c>
      <c r="D36" s="25">
        <v>0</v>
      </c>
      <c r="E36" s="25">
        <v>0</v>
      </c>
      <c r="F36" s="28">
        <f t="shared" si="0"/>
        <v>0</v>
      </c>
      <c r="G36" s="28">
        <f t="shared" si="0"/>
        <v>0</v>
      </c>
    </row>
    <row r="37" spans="1:7" ht="12">
      <c r="A37" s="26" t="s">
        <v>60</v>
      </c>
      <c r="B37" s="27" t="s">
        <v>61</v>
      </c>
      <c r="C37" s="27" t="s">
        <v>308</v>
      </c>
      <c r="D37" s="25">
        <v>0</v>
      </c>
      <c r="E37" s="25">
        <v>0</v>
      </c>
      <c r="F37" s="28">
        <f t="shared" si="0"/>
        <v>0</v>
      </c>
      <c r="G37" s="28">
        <f t="shared" si="0"/>
        <v>0</v>
      </c>
    </row>
    <row r="38" spans="1:7" ht="12">
      <c r="A38" s="26" t="s">
        <v>62</v>
      </c>
      <c r="B38" s="27" t="s">
        <v>63</v>
      </c>
      <c r="C38" s="27"/>
      <c r="D38" s="25">
        <v>0</v>
      </c>
      <c r="E38" s="25">
        <v>0</v>
      </c>
      <c r="F38" s="28">
        <f t="shared" si="0"/>
        <v>0</v>
      </c>
      <c r="G38" s="28">
        <f t="shared" si="0"/>
        <v>0</v>
      </c>
    </row>
    <row r="39" spans="1:7" ht="12">
      <c r="A39" s="22" t="s">
        <v>64</v>
      </c>
      <c r="B39" s="23" t="s">
        <v>65</v>
      </c>
      <c r="C39" s="23"/>
      <c r="D39" s="25">
        <f>D40+D46</f>
        <v>562529030</v>
      </c>
      <c r="E39" s="25">
        <f>E40+E46</f>
        <v>2911554271</v>
      </c>
      <c r="F39" s="25">
        <f>F40+F46</f>
        <v>192174568</v>
      </c>
      <c r="G39" s="25">
        <f>G40+G46</f>
        <v>211208164</v>
      </c>
    </row>
    <row r="40" spans="1:7" ht="12">
      <c r="A40" s="22" t="s">
        <v>66</v>
      </c>
      <c r="B40" s="23" t="s">
        <v>67</v>
      </c>
      <c r="C40" s="23" t="s">
        <v>309</v>
      </c>
      <c r="D40" s="29">
        <f>D41+D42</f>
        <v>562529030</v>
      </c>
      <c r="E40" s="29">
        <f>E41+E42</f>
        <v>2901126073</v>
      </c>
      <c r="F40" s="29">
        <f>F41+F42</f>
        <v>192174568</v>
      </c>
      <c r="G40" s="29">
        <f>G41+G42</f>
        <v>211208164</v>
      </c>
    </row>
    <row r="41" spans="1:7" ht="12">
      <c r="A41" s="26" t="s">
        <v>68</v>
      </c>
      <c r="B41" s="27" t="s">
        <v>69</v>
      </c>
      <c r="C41" s="27"/>
      <c r="D41" s="28">
        <v>566356364</v>
      </c>
      <c r="E41" s="28">
        <v>3803723890</v>
      </c>
      <c r="F41" s="28">
        <v>545892120</v>
      </c>
      <c r="G41" s="28">
        <v>545892120</v>
      </c>
    </row>
    <row r="42" spans="1:8" ht="12">
      <c r="A42" s="26" t="s">
        <v>70</v>
      </c>
      <c r="B42" s="27" t="s">
        <v>71</v>
      </c>
      <c r="C42" s="27"/>
      <c r="D42" s="28">
        <v>-3827334</v>
      </c>
      <c r="E42" s="28">
        <v>-902597817</v>
      </c>
      <c r="F42" s="28">
        <v>-353717552</v>
      </c>
      <c r="G42" s="28">
        <v>-334683956</v>
      </c>
      <c r="H42" s="30"/>
    </row>
    <row r="43" spans="1:7" ht="12">
      <c r="A43" s="22" t="s">
        <v>72</v>
      </c>
      <c r="B43" s="23" t="s">
        <v>73</v>
      </c>
      <c r="C43" s="23" t="s">
        <v>310</v>
      </c>
      <c r="D43" s="25">
        <v>0</v>
      </c>
      <c r="E43" s="25">
        <v>0</v>
      </c>
      <c r="F43" s="28"/>
      <c r="G43" s="28"/>
    </row>
    <row r="44" spans="1:7" ht="12">
      <c r="A44" s="26" t="s">
        <v>68</v>
      </c>
      <c r="B44" s="27" t="s">
        <v>74</v>
      </c>
      <c r="C44" s="27"/>
      <c r="D44" s="25">
        <v>0</v>
      </c>
      <c r="E44" s="25">
        <v>0</v>
      </c>
      <c r="F44" s="28"/>
      <c r="G44" s="28"/>
    </row>
    <row r="45" spans="1:7" ht="12">
      <c r="A45" s="26" t="s">
        <v>70</v>
      </c>
      <c r="B45" s="27" t="s">
        <v>75</v>
      </c>
      <c r="C45" s="27"/>
      <c r="D45" s="25">
        <v>0</v>
      </c>
      <c r="E45" s="25">
        <v>0</v>
      </c>
      <c r="F45" s="28"/>
      <c r="G45" s="28"/>
    </row>
    <row r="46" spans="1:7" ht="12">
      <c r="A46" s="22" t="s">
        <v>76</v>
      </c>
      <c r="B46" s="23" t="s">
        <v>77</v>
      </c>
      <c r="C46" s="23" t="s">
        <v>311</v>
      </c>
      <c r="D46" s="25">
        <f>D47+D48</f>
        <v>0</v>
      </c>
      <c r="E46" s="25">
        <f>E47+E48</f>
        <v>10428198</v>
      </c>
      <c r="F46" s="25">
        <f>F47+F48</f>
        <v>0</v>
      </c>
      <c r="G46" s="25">
        <f>G47+G48</f>
        <v>0</v>
      </c>
    </row>
    <row r="47" spans="1:7" ht="12">
      <c r="A47" s="26" t="s">
        <v>68</v>
      </c>
      <c r="B47" s="27" t="s">
        <v>78</v>
      </c>
      <c r="C47" s="27"/>
      <c r="D47" s="28"/>
      <c r="E47" s="28">
        <v>31284600</v>
      </c>
      <c r="F47" s="28">
        <v>31284600</v>
      </c>
      <c r="G47" s="28">
        <v>31284600</v>
      </c>
    </row>
    <row r="48" spans="1:7" ht="12">
      <c r="A48" s="26" t="s">
        <v>70</v>
      </c>
      <c r="B48" s="27" t="s">
        <v>79</v>
      </c>
      <c r="C48" s="27"/>
      <c r="D48" s="28"/>
      <c r="E48" s="28">
        <v>-20856402</v>
      </c>
      <c r="F48" s="28">
        <v>-31284600</v>
      </c>
      <c r="G48" s="28">
        <v>-31284600</v>
      </c>
    </row>
    <row r="49" spans="1:7" ht="12">
      <c r="A49" s="26" t="s">
        <v>80</v>
      </c>
      <c r="B49" s="27" t="s">
        <v>81</v>
      </c>
      <c r="C49" s="27" t="s">
        <v>312</v>
      </c>
      <c r="D49" s="25"/>
      <c r="E49" s="25">
        <v>0</v>
      </c>
      <c r="F49" s="28"/>
      <c r="G49" s="28"/>
    </row>
    <row r="50" spans="1:7" ht="12">
      <c r="A50" s="22" t="s">
        <v>82</v>
      </c>
      <c r="B50" s="23" t="s">
        <v>83</v>
      </c>
      <c r="C50" s="23" t="s">
        <v>313</v>
      </c>
      <c r="D50" s="25">
        <v>0</v>
      </c>
      <c r="E50" s="25">
        <v>0</v>
      </c>
      <c r="F50" s="28"/>
      <c r="G50" s="28"/>
    </row>
    <row r="51" spans="1:7" ht="12">
      <c r="A51" s="26" t="s">
        <v>68</v>
      </c>
      <c r="B51" s="27" t="s">
        <v>84</v>
      </c>
      <c r="C51" s="27"/>
      <c r="D51" s="25">
        <v>0</v>
      </c>
      <c r="E51" s="25">
        <v>0</v>
      </c>
      <c r="F51" s="28"/>
      <c r="G51" s="28"/>
    </row>
    <row r="52" spans="1:7" ht="12">
      <c r="A52" s="26" t="s">
        <v>70</v>
      </c>
      <c r="B52" s="27" t="s">
        <v>85</v>
      </c>
      <c r="C52" s="27"/>
      <c r="D52" s="25">
        <v>0</v>
      </c>
      <c r="E52" s="25">
        <v>0</v>
      </c>
      <c r="F52" s="28"/>
      <c r="G52" s="28"/>
    </row>
    <row r="53" spans="1:7" ht="12">
      <c r="A53" s="22" t="s">
        <v>86</v>
      </c>
      <c r="B53" s="23" t="s">
        <v>87</v>
      </c>
      <c r="C53" s="23"/>
      <c r="D53" s="25">
        <f>SUM(D55:D57)</f>
        <v>0</v>
      </c>
      <c r="E53" s="25">
        <f>SUM(E55:E57)</f>
        <v>11160000000</v>
      </c>
      <c r="F53" s="25">
        <f>SUM(F54:F57)</f>
        <v>15010000000</v>
      </c>
      <c r="G53" s="25">
        <f>SUM(G54:G57)</f>
        <v>14989220000</v>
      </c>
    </row>
    <row r="54" spans="1:7" ht="12">
      <c r="A54" s="26" t="s">
        <v>331</v>
      </c>
      <c r="B54" s="23"/>
      <c r="C54" s="23"/>
      <c r="D54" s="25"/>
      <c r="E54" s="25"/>
      <c r="F54" s="28">
        <v>3100000000</v>
      </c>
      <c r="G54" s="28">
        <v>3100000000</v>
      </c>
    </row>
    <row r="55" spans="1:7" ht="12">
      <c r="A55" s="26" t="s">
        <v>332</v>
      </c>
      <c r="B55" s="27" t="s">
        <v>88</v>
      </c>
      <c r="C55" s="27"/>
      <c r="D55" s="28"/>
      <c r="E55" s="28">
        <v>0</v>
      </c>
      <c r="F55" s="28"/>
      <c r="G55" s="28"/>
    </row>
    <row r="56" spans="1:8" ht="12">
      <c r="A56" s="26" t="s">
        <v>333</v>
      </c>
      <c r="B56" s="27" t="s">
        <v>89</v>
      </c>
      <c r="C56" s="27" t="s">
        <v>314</v>
      </c>
      <c r="D56" s="28"/>
      <c r="E56" s="28">
        <v>11160000000</v>
      </c>
      <c r="F56" s="28">
        <v>11910000000</v>
      </c>
      <c r="G56" s="28">
        <v>11910000000</v>
      </c>
      <c r="H56" s="30"/>
    </row>
    <row r="57" spans="1:7" ht="12">
      <c r="A57" s="26" t="s">
        <v>334</v>
      </c>
      <c r="B57" s="27" t="s">
        <v>90</v>
      </c>
      <c r="C57" s="27"/>
      <c r="D57" s="25">
        <v>0</v>
      </c>
      <c r="E57" s="25">
        <v>0</v>
      </c>
      <c r="F57" s="28">
        <v>0</v>
      </c>
      <c r="G57" s="28">
        <v>-20780000</v>
      </c>
    </row>
    <row r="58" spans="1:7" ht="12">
      <c r="A58" s="22" t="s">
        <v>91</v>
      </c>
      <c r="B58" s="23" t="s">
        <v>92</v>
      </c>
      <c r="C58" s="23"/>
      <c r="D58" s="25">
        <f>SUM(D59:D61)</f>
        <v>23949619</v>
      </c>
      <c r="E58" s="25">
        <f>SUM(E59:E61)</f>
        <v>134081118</v>
      </c>
      <c r="F58" s="25">
        <f>SUM(F59:F61)</f>
        <v>44578388</v>
      </c>
      <c r="G58" s="25">
        <f>SUM(G59:G61)</f>
        <v>82520325</v>
      </c>
    </row>
    <row r="59" spans="1:7" ht="12">
      <c r="A59" s="26" t="s">
        <v>93</v>
      </c>
      <c r="B59" s="27" t="s">
        <v>94</v>
      </c>
      <c r="C59" s="27" t="s">
        <v>315</v>
      </c>
      <c r="D59" s="28">
        <v>23949619</v>
      </c>
      <c r="E59" s="28">
        <v>134081118</v>
      </c>
      <c r="F59" s="28">
        <v>44578388</v>
      </c>
      <c r="G59" s="28">
        <v>82520325</v>
      </c>
    </row>
    <row r="60" spans="1:7" ht="12">
      <c r="A60" s="26" t="s">
        <v>95</v>
      </c>
      <c r="B60" s="27" t="s">
        <v>96</v>
      </c>
      <c r="C60" s="27" t="s">
        <v>316</v>
      </c>
      <c r="D60" s="25">
        <v>0</v>
      </c>
      <c r="E60" s="25">
        <v>0</v>
      </c>
      <c r="F60" s="28"/>
      <c r="G60" s="28"/>
    </row>
    <row r="61" spans="1:7" ht="12">
      <c r="A61" s="26" t="s">
        <v>97</v>
      </c>
      <c r="B61" s="27" t="s">
        <v>98</v>
      </c>
      <c r="C61" s="27"/>
      <c r="D61" s="25">
        <v>0</v>
      </c>
      <c r="E61" s="25">
        <v>0</v>
      </c>
      <c r="F61" s="28">
        <v>0</v>
      </c>
      <c r="G61" s="28">
        <v>0</v>
      </c>
    </row>
    <row r="62" spans="1:7" s="33" customFormat="1" ht="12">
      <c r="A62" s="31" t="s">
        <v>99</v>
      </c>
      <c r="B62" s="32" t="s">
        <v>100</v>
      </c>
      <c r="C62" s="32"/>
      <c r="D62" s="25">
        <v>0</v>
      </c>
      <c r="E62" s="25">
        <v>0</v>
      </c>
      <c r="F62" s="28"/>
      <c r="G62" s="28"/>
    </row>
    <row r="63" spans="1:8" ht="12">
      <c r="A63" s="22" t="s">
        <v>101</v>
      </c>
      <c r="B63" s="23" t="s">
        <v>102</v>
      </c>
      <c r="C63" s="23"/>
      <c r="D63" s="25">
        <f>D32+D10</f>
        <v>1580616058</v>
      </c>
      <c r="E63" s="25">
        <f>E32+E10</f>
        <v>17388659102</v>
      </c>
      <c r="F63" s="25">
        <f>F32+F10</f>
        <v>17731705360</v>
      </c>
      <c r="G63" s="25">
        <f>G32+G10</f>
        <v>17608636311</v>
      </c>
      <c r="H63" s="30">
        <v>17608636311</v>
      </c>
    </row>
    <row r="64" spans="1:8" ht="12">
      <c r="A64" s="22" t="s">
        <v>103</v>
      </c>
      <c r="B64" s="23"/>
      <c r="C64" s="23"/>
      <c r="D64" s="25">
        <v>0</v>
      </c>
      <c r="E64" s="25">
        <v>0</v>
      </c>
      <c r="F64" s="25">
        <v>0</v>
      </c>
      <c r="G64" s="25">
        <v>0</v>
      </c>
      <c r="H64" s="30">
        <f>G63-H63</f>
        <v>0</v>
      </c>
    </row>
    <row r="65" spans="1:7" ht="12">
      <c r="A65" s="22" t="s">
        <v>104</v>
      </c>
      <c r="B65" s="23" t="s">
        <v>105</v>
      </c>
      <c r="C65" s="23"/>
      <c r="D65" s="25">
        <f>D66+D78</f>
        <v>773267632</v>
      </c>
      <c r="E65" s="25">
        <f>E66+E78</f>
        <v>6313449755</v>
      </c>
      <c r="F65" s="25">
        <f>F66+F78</f>
        <v>7418895528</v>
      </c>
      <c r="G65" s="25">
        <f>G66+G78</f>
        <v>7145445807</v>
      </c>
    </row>
    <row r="66" spans="1:7" ht="12">
      <c r="A66" s="22" t="s">
        <v>106</v>
      </c>
      <c r="B66" s="23" t="s">
        <v>107</v>
      </c>
      <c r="C66" s="23"/>
      <c r="D66" s="25">
        <f>SUM(D67:D77)</f>
        <v>523267632</v>
      </c>
      <c r="E66" s="25">
        <f>SUM(E67:E77)</f>
        <v>1131448892</v>
      </c>
      <c r="F66" s="25">
        <f>SUM(F67:F77)</f>
        <v>2518895528</v>
      </c>
      <c r="G66" s="25">
        <f>SUM(G67:G77)</f>
        <v>2245445807</v>
      </c>
    </row>
    <row r="67" spans="1:7" ht="12">
      <c r="A67" s="26" t="s">
        <v>108</v>
      </c>
      <c r="B67" s="27" t="s">
        <v>109</v>
      </c>
      <c r="C67" s="27" t="s">
        <v>317</v>
      </c>
      <c r="D67" s="28">
        <v>0</v>
      </c>
      <c r="E67" s="28">
        <v>0</v>
      </c>
      <c r="F67" s="28">
        <v>250000000</v>
      </c>
      <c r="G67" s="28">
        <v>250000000</v>
      </c>
    </row>
    <row r="68" spans="1:7" ht="12">
      <c r="A68" s="26" t="s">
        <v>110</v>
      </c>
      <c r="B68" s="27" t="s">
        <v>111</v>
      </c>
      <c r="C68" s="27"/>
      <c r="D68" s="28">
        <v>243069445</v>
      </c>
      <c r="E68" s="28">
        <v>351187080</v>
      </c>
      <c r="F68" s="28">
        <v>1312025418</v>
      </c>
      <c r="G68" s="28">
        <v>1253280998</v>
      </c>
    </row>
    <row r="69" spans="1:7" ht="12">
      <c r="A69" s="26" t="s">
        <v>112</v>
      </c>
      <c r="B69" s="27" t="s">
        <v>113</v>
      </c>
      <c r="C69" s="27"/>
      <c r="D69" s="28">
        <v>195170000</v>
      </c>
      <c r="E69" s="28">
        <v>543690000</v>
      </c>
      <c r="F69" s="28">
        <v>544838896</v>
      </c>
      <c r="G69" s="28">
        <v>544838896</v>
      </c>
    </row>
    <row r="70" spans="1:7" ht="12">
      <c r="A70" s="26" t="s">
        <v>114</v>
      </c>
      <c r="B70" s="27" t="s">
        <v>115</v>
      </c>
      <c r="C70" s="27" t="s">
        <v>318</v>
      </c>
      <c r="D70" s="28">
        <v>5887306</v>
      </c>
      <c r="E70" s="28">
        <v>0</v>
      </c>
      <c r="F70" s="28">
        <v>21647826</v>
      </c>
      <c r="G70" s="28">
        <v>22244611</v>
      </c>
    </row>
    <row r="71" spans="1:7" ht="12">
      <c r="A71" s="26" t="s">
        <v>116</v>
      </c>
      <c r="B71" s="27" t="s">
        <v>117</v>
      </c>
      <c r="C71" s="27"/>
      <c r="D71" s="28">
        <v>704800</v>
      </c>
      <c r="E71" s="28">
        <v>144049751</v>
      </c>
      <c r="F71" s="28">
        <v>91479099</v>
      </c>
      <c r="G71" s="28">
        <v>68707034</v>
      </c>
    </row>
    <row r="72" spans="1:7" ht="12">
      <c r="A72" s="26" t="s">
        <v>118</v>
      </c>
      <c r="B72" s="27" t="s">
        <v>119</v>
      </c>
      <c r="C72" s="27" t="s">
        <v>319</v>
      </c>
      <c r="D72" s="28"/>
      <c r="E72" s="28">
        <v>0</v>
      </c>
      <c r="F72" s="28"/>
      <c r="G72" s="28"/>
    </row>
    <row r="73" spans="1:7" ht="12">
      <c r="A73" s="26" t="s">
        <v>120</v>
      </c>
      <c r="B73" s="27" t="s">
        <v>121</v>
      </c>
      <c r="C73" s="27"/>
      <c r="D73" s="28"/>
      <c r="E73" s="28">
        <v>0</v>
      </c>
      <c r="F73" s="28"/>
      <c r="G73" s="28"/>
    </row>
    <row r="74" spans="1:7" ht="12">
      <c r="A74" s="26" t="s">
        <v>122</v>
      </c>
      <c r="B74" s="27" t="s">
        <v>123</v>
      </c>
      <c r="C74" s="27"/>
      <c r="D74" s="28"/>
      <c r="E74" s="28">
        <v>0</v>
      </c>
      <c r="F74" s="28"/>
      <c r="G74" s="28"/>
    </row>
    <row r="75" spans="1:7" ht="12">
      <c r="A75" s="26" t="s">
        <v>124</v>
      </c>
      <c r="B75" s="27" t="s">
        <v>125</v>
      </c>
      <c r="C75" s="27" t="s">
        <v>320</v>
      </c>
      <c r="D75" s="28">
        <v>78436081</v>
      </c>
      <c r="E75" s="28">
        <v>46884323</v>
      </c>
      <c r="F75" s="28">
        <v>253266551</v>
      </c>
      <c r="G75" s="28">
        <v>60736530</v>
      </c>
    </row>
    <row r="76" spans="1:7" ht="12">
      <c r="A76" s="26" t="s">
        <v>126</v>
      </c>
      <c r="B76" s="27" t="s">
        <v>127</v>
      </c>
      <c r="C76" s="27"/>
      <c r="D76" s="28">
        <v>0</v>
      </c>
      <c r="E76" s="28">
        <v>0</v>
      </c>
      <c r="F76" s="28"/>
      <c r="G76" s="28"/>
    </row>
    <row r="77" spans="1:7" ht="12">
      <c r="A77" s="26" t="s">
        <v>128</v>
      </c>
      <c r="B77" s="27" t="s">
        <v>129</v>
      </c>
      <c r="C77" s="27"/>
      <c r="D77" s="28"/>
      <c r="E77" s="28">
        <v>45637738</v>
      </c>
      <c r="F77" s="28">
        <v>45637738</v>
      </c>
      <c r="G77" s="28">
        <v>45637738</v>
      </c>
    </row>
    <row r="78" spans="1:7" ht="12">
      <c r="A78" s="22" t="s">
        <v>130</v>
      </c>
      <c r="B78" s="23" t="s">
        <v>131</v>
      </c>
      <c r="C78" s="23"/>
      <c r="D78" s="25">
        <f>SUM(D79:D87)</f>
        <v>250000000</v>
      </c>
      <c r="E78" s="25">
        <f>SUM(E79:E87)</f>
        <v>5182000863</v>
      </c>
      <c r="F78" s="25">
        <f>SUM(F79:F87)</f>
        <v>4900000000</v>
      </c>
      <c r="G78" s="25">
        <f>SUM(G79:G87)</f>
        <v>4900000000</v>
      </c>
    </row>
    <row r="79" spans="1:7" ht="12">
      <c r="A79" s="26" t="s">
        <v>132</v>
      </c>
      <c r="B79" s="27" t="s">
        <v>133</v>
      </c>
      <c r="C79" s="27"/>
      <c r="D79" s="25">
        <v>0</v>
      </c>
      <c r="E79" s="25">
        <v>0</v>
      </c>
      <c r="F79" s="28"/>
      <c r="G79" s="28"/>
    </row>
    <row r="80" spans="1:7" ht="12">
      <c r="A80" s="26" t="s">
        <v>134</v>
      </c>
      <c r="B80" s="27" t="s">
        <v>135</v>
      </c>
      <c r="C80" s="27" t="s">
        <v>321</v>
      </c>
      <c r="D80" s="28">
        <v>0</v>
      </c>
      <c r="E80" s="28">
        <v>0</v>
      </c>
      <c r="F80" s="28"/>
      <c r="G80" s="28"/>
    </row>
    <row r="81" spans="1:7" ht="12">
      <c r="A81" s="26" t="s">
        <v>136</v>
      </c>
      <c r="B81" s="27" t="s">
        <v>137</v>
      </c>
      <c r="C81" s="27"/>
      <c r="D81" s="28">
        <v>0</v>
      </c>
      <c r="E81" s="28">
        <v>0</v>
      </c>
      <c r="F81" s="28"/>
      <c r="G81" s="28"/>
    </row>
    <row r="82" spans="1:7" ht="12">
      <c r="A82" s="26" t="s">
        <v>138</v>
      </c>
      <c r="B82" s="27" t="s">
        <v>139</v>
      </c>
      <c r="C82" s="27" t="s">
        <v>322</v>
      </c>
      <c r="D82" s="28">
        <v>250000000</v>
      </c>
      <c r="E82" s="28">
        <v>4900000000</v>
      </c>
      <c r="F82" s="28">
        <v>4900000000</v>
      </c>
      <c r="G82" s="28">
        <v>4900000000</v>
      </c>
    </row>
    <row r="83" spans="1:7" ht="12">
      <c r="A83" s="26" t="s">
        <v>140</v>
      </c>
      <c r="B83" s="27" t="s">
        <v>141</v>
      </c>
      <c r="C83" s="27" t="s">
        <v>316</v>
      </c>
      <c r="D83" s="28"/>
      <c r="E83" s="28">
        <v>0</v>
      </c>
      <c r="F83" s="28"/>
      <c r="G83" s="28"/>
    </row>
    <row r="84" spans="1:7" ht="12">
      <c r="A84" s="26" t="s">
        <v>142</v>
      </c>
      <c r="B84" s="27" t="s">
        <v>143</v>
      </c>
      <c r="C84" s="27"/>
      <c r="D84" s="28"/>
      <c r="E84" s="28">
        <v>13273590</v>
      </c>
      <c r="F84" s="28">
        <v>0</v>
      </c>
      <c r="G84" s="28">
        <v>0</v>
      </c>
    </row>
    <row r="85" spans="1:7" ht="12">
      <c r="A85" s="26" t="s">
        <v>144</v>
      </c>
      <c r="B85" s="27" t="s">
        <v>145</v>
      </c>
      <c r="C85" s="27"/>
      <c r="D85" s="28"/>
      <c r="E85" s="28">
        <v>0</v>
      </c>
      <c r="F85" s="28"/>
      <c r="G85" s="28"/>
    </row>
    <row r="86" spans="1:7" ht="12">
      <c r="A86" s="26" t="s">
        <v>146</v>
      </c>
      <c r="B86" s="27" t="s">
        <v>147</v>
      </c>
      <c r="C86" s="27"/>
      <c r="D86" s="28"/>
      <c r="E86" s="28">
        <v>268727273</v>
      </c>
      <c r="F86" s="28">
        <v>0</v>
      </c>
      <c r="G86" s="28">
        <v>0</v>
      </c>
    </row>
    <row r="87" spans="1:7" ht="12">
      <c r="A87" s="26" t="s">
        <v>148</v>
      </c>
      <c r="B87" s="27" t="s">
        <v>149</v>
      </c>
      <c r="C87" s="27"/>
      <c r="D87" s="25">
        <v>0</v>
      </c>
      <c r="E87" s="25">
        <v>0</v>
      </c>
      <c r="F87" s="28"/>
      <c r="G87" s="28"/>
    </row>
    <row r="88" spans="1:7" ht="12">
      <c r="A88" s="22" t="s">
        <v>150</v>
      </c>
      <c r="B88" s="23" t="s">
        <v>151</v>
      </c>
      <c r="C88" s="23"/>
      <c r="D88" s="25">
        <f>D89+D102</f>
        <v>807348426</v>
      </c>
      <c r="E88" s="25">
        <f>E89+E102</f>
        <v>11775209347</v>
      </c>
      <c r="F88" s="25">
        <f>F89+F102</f>
        <v>10312809832</v>
      </c>
      <c r="G88" s="25">
        <f>G89+G102</f>
        <v>10463190504</v>
      </c>
    </row>
    <row r="89" spans="1:7" ht="12">
      <c r="A89" s="22" t="s">
        <v>152</v>
      </c>
      <c r="B89" s="23" t="s">
        <v>153</v>
      </c>
      <c r="C89" s="23" t="s">
        <v>323</v>
      </c>
      <c r="D89" s="25">
        <f>SUM(D90:D101)</f>
        <v>807348426</v>
      </c>
      <c r="E89" s="25">
        <f>SUM(E90:E101)</f>
        <v>11775209347</v>
      </c>
      <c r="F89" s="25">
        <f>SUM(F90:F101)</f>
        <v>10312809832</v>
      </c>
      <c r="G89" s="25">
        <f>SUM(G90:G101)</f>
        <v>10463190504</v>
      </c>
    </row>
    <row r="90" spans="1:7" ht="12">
      <c r="A90" s="26" t="s">
        <v>154</v>
      </c>
      <c r="B90" s="27" t="s">
        <v>155</v>
      </c>
      <c r="C90" s="27"/>
      <c r="D90" s="28">
        <v>950000000</v>
      </c>
      <c r="E90" s="28">
        <v>12000000000</v>
      </c>
      <c r="F90" s="28">
        <v>12000000000</v>
      </c>
      <c r="G90" s="28">
        <v>12000000000</v>
      </c>
    </row>
    <row r="91" spans="1:7" ht="12">
      <c r="A91" s="26" t="s">
        <v>156</v>
      </c>
      <c r="B91" s="27" t="s">
        <v>157</v>
      </c>
      <c r="C91" s="27"/>
      <c r="D91" s="28">
        <v>0</v>
      </c>
      <c r="E91" s="28">
        <v>0</v>
      </c>
      <c r="F91" s="28"/>
      <c r="G91" s="28"/>
    </row>
    <row r="92" spans="1:7" ht="12">
      <c r="A92" s="26" t="s">
        <v>158</v>
      </c>
      <c r="B92" s="27" t="s">
        <v>159</v>
      </c>
      <c r="C92" s="27"/>
      <c r="D92" s="28">
        <v>0</v>
      </c>
      <c r="E92" s="28">
        <v>0</v>
      </c>
      <c r="F92" s="28"/>
      <c r="G92" s="28"/>
    </row>
    <row r="93" spans="1:7" ht="12">
      <c r="A93" s="26" t="s">
        <v>160</v>
      </c>
      <c r="B93" s="27" t="s">
        <v>161</v>
      </c>
      <c r="C93" s="27"/>
      <c r="D93" s="28">
        <v>0</v>
      </c>
      <c r="E93" s="28">
        <v>0</v>
      </c>
      <c r="F93" s="28"/>
      <c r="G93" s="28"/>
    </row>
    <row r="94" spans="1:7" ht="12">
      <c r="A94" s="26" t="s">
        <v>162</v>
      </c>
      <c r="B94" s="27" t="s">
        <v>163</v>
      </c>
      <c r="C94" s="27"/>
      <c r="D94" s="28">
        <v>0</v>
      </c>
      <c r="E94" s="28">
        <v>0</v>
      </c>
      <c r="F94" s="28"/>
      <c r="G94" s="28"/>
    </row>
    <row r="95" spans="1:7" ht="12">
      <c r="A95" s="26" t="s">
        <v>164</v>
      </c>
      <c r="B95" s="27" t="s">
        <v>165</v>
      </c>
      <c r="C95" s="27"/>
      <c r="D95" s="28">
        <v>0</v>
      </c>
      <c r="E95" s="28">
        <v>0</v>
      </c>
      <c r="F95" s="28"/>
      <c r="G95" s="28"/>
    </row>
    <row r="96" spans="1:7" ht="12">
      <c r="A96" s="26" t="s">
        <v>166</v>
      </c>
      <c r="B96" s="27" t="s">
        <v>167</v>
      </c>
      <c r="C96" s="27"/>
      <c r="D96" s="28"/>
      <c r="E96" s="28">
        <v>278286705</v>
      </c>
      <c r="F96" s="28">
        <v>278286705</v>
      </c>
      <c r="G96" s="28">
        <v>278286705</v>
      </c>
    </row>
    <row r="97" spans="1:7" ht="12">
      <c r="A97" s="26" t="s">
        <v>168</v>
      </c>
      <c r="B97" s="27" t="s">
        <v>169</v>
      </c>
      <c r="C97" s="27"/>
      <c r="D97" s="28"/>
      <c r="E97" s="28">
        <v>165685439</v>
      </c>
      <c r="F97" s="28">
        <v>165685439</v>
      </c>
      <c r="G97" s="28">
        <v>165685439</v>
      </c>
    </row>
    <row r="98" spans="1:7" ht="12">
      <c r="A98" s="26" t="s">
        <v>170</v>
      </c>
      <c r="B98" s="27" t="s">
        <v>171</v>
      </c>
      <c r="C98" s="27"/>
      <c r="D98" s="28"/>
      <c r="E98" s="28">
        <v>35157200</v>
      </c>
      <c r="F98" s="28">
        <v>35157200</v>
      </c>
      <c r="G98" s="28">
        <v>35157200</v>
      </c>
    </row>
    <row r="99" spans="1:7" ht="12">
      <c r="A99" s="26" t="s">
        <v>172</v>
      </c>
      <c r="B99" s="27" t="s">
        <v>173</v>
      </c>
      <c r="C99" s="27"/>
      <c r="D99" s="28">
        <v>-142651574</v>
      </c>
      <c r="E99" s="28">
        <v>-703919997</v>
      </c>
      <c r="F99" s="28">
        <v>-2166319512</v>
      </c>
      <c r="G99" s="28">
        <v>-2015938840</v>
      </c>
    </row>
    <row r="100" spans="1:7" ht="12">
      <c r="A100" s="26" t="s">
        <v>174</v>
      </c>
      <c r="B100" s="27" t="s">
        <v>175</v>
      </c>
      <c r="C100" s="27"/>
      <c r="D100" s="28">
        <v>0</v>
      </c>
      <c r="E100" s="28">
        <v>0</v>
      </c>
      <c r="F100" s="28"/>
      <c r="G100" s="28"/>
    </row>
    <row r="101" spans="1:7" ht="12">
      <c r="A101" s="26" t="s">
        <v>176</v>
      </c>
      <c r="B101" s="27" t="s">
        <v>177</v>
      </c>
      <c r="C101" s="27"/>
      <c r="D101" s="25">
        <v>0</v>
      </c>
      <c r="E101" s="25">
        <v>0</v>
      </c>
      <c r="F101" s="25"/>
      <c r="G101" s="25"/>
    </row>
    <row r="102" spans="1:7" ht="12">
      <c r="A102" s="22" t="s">
        <v>178</v>
      </c>
      <c r="B102" s="23" t="s">
        <v>179</v>
      </c>
      <c r="C102" s="23"/>
      <c r="D102" s="25">
        <v>0</v>
      </c>
      <c r="E102" s="25">
        <v>0</v>
      </c>
      <c r="F102" s="25"/>
      <c r="G102" s="25"/>
    </row>
    <row r="103" spans="1:7" ht="12">
      <c r="A103" s="26" t="s">
        <v>180</v>
      </c>
      <c r="B103" s="27" t="s">
        <v>181</v>
      </c>
      <c r="C103" s="27" t="s">
        <v>324</v>
      </c>
      <c r="D103" s="25">
        <v>0</v>
      </c>
      <c r="E103" s="25">
        <v>0</v>
      </c>
      <c r="F103" s="25"/>
      <c r="G103" s="25"/>
    </row>
    <row r="104" spans="1:7" ht="12">
      <c r="A104" s="26" t="s">
        <v>182</v>
      </c>
      <c r="B104" s="27" t="s">
        <v>183</v>
      </c>
      <c r="C104" s="27"/>
      <c r="D104" s="25">
        <v>0</v>
      </c>
      <c r="E104" s="25">
        <v>0</v>
      </c>
      <c r="F104" s="25"/>
      <c r="G104" s="25"/>
    </row>
    <row r="105" spans="1:7" s="33" customFormat="1" ht="12">
      <c r="A105" s="31" t="s">
        <v>184</v>
      </c>
      <c r="B105" s="32" t="s">
        <v>185</v>
      </c>
      <c r="C105" s="32"/>
      <c r="D105" s="25">
        <v>0</v>
      </c>
      <c r="E105" s="25">
        <v>0</v>
      </c>
      <c r="F105" s="25">
        <v>0</v>
      </c>
      <c r="G105" s="25">
        <v>0</v>
      </c>
    </row>
    <row r="106" spans="1:8" ht="12">
      <c r="A106" s="22" t="s">
        <v>186</v>
      </c>
      <c r="B106" s="23" t="s">
        <v>187</v>
      </c>
      <c r="C106" s="23"/>
      <c r="D106" s="25">
        <f>D89+D65</f>
        <v>1580616058</v>
      </c>
      <c r="E106" s="25">
        <f>E89+E65</f>
        <v>18088659102</v>
      </c>
      <c r="F106" s="25">
        <f>+F65+F88+F105</f>
        <v>17731705360</v>
      </c>
      <c r="G106" s="25">
        <f>+G65+G88+G105</f>
        <v>17608636311</v>
      </c>
      <c r="H106" s="30"/>
    </row>
    <row r="107" spans="1:7" ht="12">
      <c r="A107" s="22" t="s">
        <v>188</v>
      </c>
      <c r="B107" s="23"/>
      <c r="C107" s="23"/>
      <c r="D107" s="25">
        <v>0</v>
      </c>
      <c r="E107" s="25">
        <v>0</v>
      </c>
      <c r="F107" s="25">
        <v>0</v>
      </c>
      <c r="G107" s="25">
        <v>0</v>
      </c>
    </row>
    <row r="108" spans="1:7" ht="12">
      <c r="A108" s="26" t="s">
        <v>189</v>
      </c>
      <c r="B108" s="27" t="s">
        <v>190</v>
      </c>
      <c r="C108" s="27" t="s">
        <v>325</v>
      </c>
      <c r="D108" s="25">
        <v>0</v>
      </c>
      <c r="E108" s="25">
        <v>0</v>
      </c>
      <c r="F108" s="25">
        <v>0</v>
      </c>
      <c r="G108" s="25">
        <v>0</v>
      </c>
    </row>
    <row r="109" spans="1:7" ht="12">
      <c r="A109" s="26" t="s">
        <v>191</v>
      </c>
      <c r="B109" s="27" t="s">
        <v>192</v>
      </c>
      <c r="C109" s="27"/>
      <c r="D109" s="25">
        <v>0</v>
      </c>
      <c r="E109" s="25">
        <v>0</v>
      </c>
      <c r="F109" s="25">
        <v>0</v>
      </c>
      <c r="G109" s="25">
        <v>0</v>
      </c>
    </row>
    <row r="110" spans="1:7" ht="12">
      <c r="A110" s="26" t="s">
        <v>193</v>
      </c>
      <c r="B110" s="27" t="s">
        <v>194</v>
      </c>
      <c r="C110" s="27"/>
      <c r="D110" s="25">
        <v>0</v>
      </c>
      <c r="E110" s="25">
        <v>0</v>
      </c>
      <c r="F110" s="25">
        <v>0</v>
      </c>
      <c r="G110" s="25">
        <v>0</v>
      </c>
    </row>
    <row r="111" spans="1:7" ht="12">
      <c r="A111" s="26" t="s">
        <v>195</v>
      </c>
      <c r="B111" s="27" t="s">
        <v>196</v>
      </c>
      <c r="C111" s="27"/>
      <c r="D111" s="25">
        <v>0</v>
      </c>
      <c r="E111" s="25">
        <v>0</v>
      </c>
      <c r="F111" s="25">
        <v>0</v>
      </c>
      <c r="G111" s="25">
        <v>0</v>
      </c>
    </row>
    <row r="112" spans="1:7" ht="12">
      <c r="A112" s="26" t="s">
        <v>197</v>
      </c>
      <c r="B112" s="27" t="s">
        <v>198</v>
      </c>
      <c r="C112" s="27"/>
      <c r="D112" s="25">
        <v>0</v>
      </c>
      <c r="E112" s="25">
        <v>0</v>
      </c>
      <c r="F112" s="25">
        <v>0</v>
      </c>
      <c r="G112" s="25">
        <v>0</v>
      </c>
    </row>
    <row r="113" spans="1:7" ht="12">
      <c r="A113" s="26" t="s">
        <v>199</v>
      </c>
      <c r="B113" s="27" t="s">
        <v>200</v>
      </c>
      <c r="C113" s="27"/>
      <c r="D113" s="25">
        <v>0</v>
      </c>
      <c r="E113" s="25">
        <v>0</v>
      </c>
      <c r="F113" s="25">
        <v>0</v>
      </c>
      <c r="G113" s="25">
        <v>0</v>
      </c>
    </row>
    <row r="115" spans="1:7" ht="12">
      <c r="A115" s="48" t="s">
        <v>326</v>
      </c>
      <c r="B115" s="48"/>
      <c r="C115" s="48"/>
      <c r="D115" s="48"/>
      <c r="E115" s="48"/>
      <c r="F115" s="48"/>
      <c r="G115" s="48"/>
    </row>
    <row r="116" ht="12">
      <c r="C116" s="16"/>
    </row>
    <row r="117" ht="12">
      <c r="C117" s="16"/>
    </row>
    <row r="118" ht="12">
      <c r="C118" s="16"/>
    </row>
    <row r="119" ht="12">
      <c r="C119" s="16"/>
    </row>
    <row r="120" ht="12">
      <c r="C120" s="16"/>
    </row>
    <row r="121" ht="12">
      <c r="C121" s="16"/>
    </row>
    <row r="122" spans="1:7" ht="12">
      <c r="A122" s="49" t="s">
        <v>346</v>
      </c>
      <c r="B122" s="49"/>
      <c r="C122" s="49"/>
      <c r="D122" s="49"/>
      <c r="E122" s="49"/>
      <c r="F122" s="49"/>
      <c r="G122" s="49"/>
    </row>
    <row r="123" ht="12">
      <c r="C123" s="16"/>
    </row>
  </sheetData>
  <sheetProtection/>
  <mergeCells count="5">
    <mergeCell ref="A115:G115"/>
    <mergeCell ref="A122:G122"/>
    <mergeCell ref="A1:B1"/>
    <mergeCell ref="A3:B3"/>
    <mergeCell ref="A6:G6"/>
  </mergeCells>
  <printOptions/>
  <pageMargins left="0.39" right="0.33" top="0.61" bottom="0.48" header="0.56" footer="0.5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38"/>
  <sheetViews>
    <sheetView zoomScalePageLayoutView="0" workbookViewId="0" topLeftCell="A1">
      <selection activeCell="B8" sqref="B8:G29"/>
    </sheetView>
  </sheetViews>
  <sheetFormatPr defaultColWidth="9.140625" defaultRowHeight="12"/>
  <cols>
    <col min="1" max="1" width="58.28125" style="0" customWidth="1"/>
    <col min="2" max="2" width="7.00390625" style="14" customWidth="1"/>
    <col min="3" max="3" width="7.8515625" style="14" customWidth="1"/>
    <col min="4" max="4" width="13.8515625" style="0" customWidth="1"/>
    <col min="5" max="5" width="15.00390625" style="16" customWidth="1"/>
    <col min="6" max="7" width="15.00390625" style="0" customWidth="1"/>
    <col min="8" max="8" width="14.57421875" style="0" bestFit="1" customWidth="1"/>
    <col min="10" max="10" width="11.57421875" style="0" bestFit="1" customWidth="1"/>
  </cols>
  <sheetData>
    <row r="1" spans="1:6" s="3" customFormat="1" ht="12">
      <c r="A1" s="54" t="s">
        <v>282</v>
      </c>
      <c r="B1" s="55"/>
      <c r="C1" s="10"/>
      <c r="E1" s="16"/>
      <c r="F1" s="3" t="s">
        <v>0</v>
      </c>
    </row>
    <row r="2" spans="1:6" s="3" customFormat="1" ht="12">
      <c r="A2" s="57" t="s">
        <v>286</v>
      </c>
      <c r="B2" s="57"/>
      <c r="C2" s="57"/>
      <c r="E2" s="16"/>
      <c r="F2" s="3" t="s">
        <v>341</v>
      </c>
    </row>
    <row r="3" spans="1:5" s="3" customFormat="1" ht="12">
      <c r="A3" s="56" t="s">
        <v>287</v>
      </c>
      <c r="B3" s="56"/>
      <c r="C3" s="10"/>
      <c r="E3" s="16"/>
    </row>
    <row r="4" spans="2:6" s="3" customFormat="1" ht="12">
      <c r="B4" s="10"/>
      <c r="C4" s="10"/>
      <c r="E4" s="16"/>
      <c r="F4" s="3" t="s">
        <v>335</v>
      </c>
    </row>
    <row r="5" spans="1:7" s="3" customFormat="1" ht="19.5" customHeight="1">
      <c r="A5" s="58" t="s">
        <v>342</v>
      </c>
      <c r="B5" s="58"/>
      <c r="C5" s="58"/>
      <c r="D5" s="58"/>
      <c r="E5" s="58"/>
      <c r="F5" s="58"/>
      <c r="G5" s="58"/>
    </row>
    <row r="6" spans="2:5" s="3" customFormat="1" ht="12">
      <c r="B6" s="10"/>
      <c r="C6" s="10"/>
      <c r="E6" s="16"/>
    </row>
    <row r="7" spans="1:7" s="3" customFormat="1" ht="48">
      <c r="A7" s="6" t="s">
        <v>1</v>
      </c>
      <c r="B7" s="5" t="s">
        <v>2</v>
      </c>
      <c r="C7" s="5" t="s">
        <v>3</v>
      </c>
      <c r="D7" s="5" t="s">
        <v>201</v>
      </c>
      <c r="E7" s="19" t="s">
        <v>202</v>
      </c>
      <c r="F7" s="5" t="s">
        <v>336</v>
      </c>
      <c r="G7" s="5" t="s">
        <v>337</v>
      </c>
    </row>
    <row r="8" spans="1:7" ht="15.75" customHeight="1">
      <c r="A8" s="35" t="s">
        <v>203</v>
      </c>
      <c r="B8" s="36" t="s">
        <v>190</v>
      </c>
      <c r="C8" s="36" t="s">
        <v>288</v>
      </c>
      <c r="D8" s="37">
        <v>61921963</v>
      </c>
      <c r="E8" s="37">
        <v>466809102</v>
      </c>
      <c r="F8" s="37">
        <f>D8</f>
        <v>61921963</v>
      </c>
      <c r="G8" s="37">
        <v>466809102</v>
      </c>
    </row>
    <row r="9" spans="1:7" ht="15.75" customHeight="1">
      <c r="A9" s="35" t="s">
        <v>204</v>
      </c>
      <c r="B9" s="36" t="s">
        <v>192</v>
      </c>
      <c r="C9" s="36" t="s">
        <v>289</v>
      </c>
      <c r="D9" s="37">
        <v>0</v>
      </c>
      <c r="E9" s="37">
        <v>58840944</v>
      </c>
      <c r="F9" s="37"/>
      <c r="G9" s="37">
        <v>58840944</v>
      </c>
    </row>
    <row r="10" spans="1:7" s="34" customFormat="1" ht="15.75" customHeight="1">
      <c r="A10" s="39" t="s">
        <v>205</v>
      </c>
      <c r="B10" s="40" t="s">
        <v>206</v>
      </c>
      <c r="C10" s="40" t="s">
        <v>290</v>
      </c>
      <c r="D10" s="41">
        <f>D8-D9</f>
        <v>61921963</v>
      </c>
      <c r="E10" s="41">
        <v>407968158</v>
      </c>
      <c r="F10" s="41">
        <f>F8-F9</f>
        <v>61921963</v>
      </c>
      <c r="G10" s="41">
        <v>407968158</v>
      </c>
    </row>
    <row r="11" spans="1:7" ht="15.75" customHeight="1">
      <c r="A11" s="35" t="s">
        <v>207</v>
      </c>
      <c r="B11" s="36" t="s">
        <v>208</v>
      </c>
      <c r="C11" s="36" t="s">
        <v>291</v>
      </c>
      <c r="D11" s="37">
        <v>4921963</v>
      </c>
      <c r="E11" s="37">
        <v>214884873</v>
      </c>
      <c r="F11" s="37">
        <f>D11</f>
        <v>4921963</v>
      </c>
      <c r="G11" s="37">
        <v>214884873</v>
      </c>
    </row>
    <row r="12" spans="1:7" s="34" customFormat="1" ht="15.75" customHeight="1">
      <c r="A12" s="39" t="s">
        <v>209</v>
      </c>
      <c r="B12" s="40" t="s">
        <v>210</v>
      </c>
      <c r="C12" s="40"/>
      <c r="D12" s="41">
        <f>D10-D11</f>
        <v>57000000</v>
      </c>
      <c r="E12" s="41">
        <v>193083285</v>
      </c>
      <c r="F12" s="41">
        <f>F10-F11</f>
        <v>57000000</v>
      </c>
      <c r="G12" s="41">
        <v>193083285</v>
      </c>
    </row>
    <row r="13" spans="1:10" ht="15.75" customHeight="1">
      <c r="A13" s="35" t="s">
        <v>211</v>
      </c>
      <c r="B13" s="36" t="s">
        <v>212</v>
      </c>
      <c r="C13" s="36" t="s">
        <v>292</v>
      </c>
      <c r="D13" s="37">
        <v>1663813</v>
      </c>
      <c r="E13" s="37">
        <v>185871708</v>
      </c>
      <c r="F13" s="37">
        <f>D13</f>
        <v>1663813</v>
      </c>
      <c r="G13" s="37">
        <v>185871708</v>
      </c>
      <c r="H13" s="44"/>
      <c r="J13" s="47"/>
    </row>
    <row r="14" spans="1:7" ht="15.75" customHeight="1">
      <c r="A14" s="35" t="s">
        <v>213</v>
      </c>
      <c r="B14" s="36" t="s">
        <v>214</v>
      </c>
      <c r="C14" s="36" t="s">
        <v>293</v>
      </c>
      <c r="D14" s="37">
        <v>-6102846</v>
      </c>
      <c r="E14" s="37">
        <v>847500</v>
      </c>
      <c r="F14" s="37">
        <f>D14</f>
        <v>-6102846</v>
      </c>
      <c r="G14" s="37">
        <v>847500</v>
      </c>
    </row>
    <row r="15" spans="1:7" ht="15.75" customHeight="1">
      <c r="A15" s="35" t="s">
        <v>215</v>
      </c>
      <c r="B15" s="36" t="s">
        <v>216</v>
      </c>
      <c r="C15" s="36"/>
      <c r="D15" s="37"/>
      <c r="E15" s="37"/>
      <c r="F15" s="37"/>
      <c r="G15" s="37"/>
    </row>
    <row r="16" spans="1:7" ht="15.75" customHeight="1">
      <c r="A16" s="35" t="s">
        <v>217</v>
      </c>
      <c r="B16" s="36" t="s">
        <v>218</v>
      </c>
      <c r="C16" s="36"/>
      <c r="D16" s="37">
        <v>0</v>
      </c>
      <c r="E16" s="37">
        <v>49318610</v>
      </c>
      <c r="F16" s="37"/>
      <c r="G16" s="37">
        <v>49318610</v>
      </c>
    </row>
    <row r="17" spans="1:10" ht="15.75" customHeight="1">
      <c r="A17" s="35" t="s">
        <v>219</v>
      </c>
      <c r="B17" s="36" t="s">
        <v>220</v>
      </c>
      <c r="C17" s="36"/>
      <c r="D17" s="37">
        <v>215147331</v>
      </c>
      <c r="E17" s="37">
        <v>431115040</v>
      </c>
      <c r="F17" s="37">
        <f>D17</f>
        <v>215147331</v>
      </c>
      <c r="G17" s="37">
        <v>431115040</v>
      </c>
      <c r="H17" s="44"/>
      <c r="J17" s="44"/>
    </row>
    <row r="18" spans="1:7" s="34" customFormat="1" ht="15.75" customHeight="1">
      <c r="A18" s="39" t="s">
        <v>221</v>
      </c>
      <c r="B18" s="40" t="s">
        <v>222</v>
      </c>
      <c r="C18" s="40"/>
      <c r="D18" s="41">
        <f>D12+(D13-D14)-(D16+D17)</f>
        <v>-150380672</v>
      </c>
      <c r="E18" s="41">
        <v>-102326157</v>
      </c>
      <c r="F18" s="41">
        <f>F12+(F13-F14)-(F16+F17)</f>
        <v>-150380672</v>
      </c>
      <c r="G18" s="41">
        <v>-102326157</v>
      </c>
    </row>
    <row r="19" spans="1:10" ht="15.75" customHeight="1">
      <c r="A19" s="35" t="s">
        <v>223</v>
      </c>
      <c r="B19" s="36" t="s">
        <v>224</v>
      </c>
      <c r="C19" s="36"/>
      <c r="D19" s="37">
        <v>0</v>
      </c>
      <c r="E19" s="37">
        <v>223880126</v>
      </c>
      <c r="F19" s="37"/>
      <c r="G19" s="37">
        <v>223880126</v>
      </c>
      <c r="J19" s="44"/>
    </row>
    <row r="20" spans="1:7" ht="15.75" customHeight="1">
      <c r="A20" s="35" t="s">
        <v>225</v>
      </c>
      <c r="B20" s="36" t="s">
        <v>226</v>
      </c>
      <c r="C20" s="36"/>
      <c r="D20" s="37">
        <v>0</v>
      </c>
      <c r="E20" s="37">
        <v>120000000</v>
      </c>
      <c r="F20" s="37"/>
      <c r="G20" s="37">
        <v>120000000</v>
      </c>
    </row>
    <row r="21" spans="1:7" s="34" customFormat="1" ht="15.75" customHeight="1">
      <c r="A21" s="39" t="s">
        <v>227</v>
      </c>
      <c r="B21" s="40" t="s">
        <v>228</v>
      </c>
      <c r="C21" s="40"/>
      <c r="D21" s="41">
        <f>+D19-D20</f>
        <v>0</v>
      </c>
      <c r="E21" s="41">
        <v>103880126</v>
      </c>
      <c r="F21" s="41">
        <f>+F19-F20</f>
        <v>0</v>
      </c>
      <c r="G21" s="41">
        <v>103880126</v>
      </c>
    </row>
    <row r="22" spans="1:7" ht="15.75" customHeight="1">
      <c r="A22" s="35" t="s">
        <v>229</v>
      </c>
      <c r="B22" s="36" t="s">
        <v>230</v>
      </c>
      <c r="C22" s="36"/>
      <c r="D22" s="37">
        <v>0</v>
      </c>
      <c r="E22" s="37">
        <v>0</v>
      </c>
      <c r="F22" s="37">
        <v>0</v>
      </c>
      <c r="G22" s="37">
        <v>0</v>
      </c>
    </row>
    <row r="23" spans="1:7" s="34" customFormat="1" ht="15.75" customHeight="1">
      <c r="A23" s="39" t="s">
        <v>231</v>
      </c>
      <c r="B23" s="40" t="s">
        <v>232</v>
      </c>
      <c r="C23" s="40"/>
      <c r="D23" s="41">
        <f>D18+D21</f>
        <v>-150380672</v>
      </c>
      <c r="E23" s="41">
        <v>1553969</v>
      </c>
      <c r="F23" s="41">
        <f>F18+F21</f>
        <v>-150380672</v>
      </c>
      <c r="G23" s="41">
        <v>1553969</v>
      </c>
    </row>
    <row r="24" spans="1:8" ht="15.75" customHeight="1">
      <c r="A24" s="35" t="s">
        <v>233</v>
      </c>
      <c r="B24" s="36" t="s">
        <v>234</v>
      </c>
      <c r="C24" s="36" t="s">
        <v>293</v>
      </c>
      <c r="D24" s="37">
        <v>0</v>
      </c>
      <c r="E24" s="38">
        <v>388492</v>
      </c>
      <c r="F24" s="37"/>
      <c r="G24" s="37">
        <v>388492</v>
      </c>
      <c r="H24" s="46"/>
    </row>
    <row r="25" spans="1:7" ht="15.75" customHeight="1">
      <c r="A25" s="35" t="s">
        <v>235</v>
      </c>
      <c r="B25" s="36" t="s">
        <v>236</v>
      </c>
      <c r="C25" s="36" t="s">
        <v>294</v>
      </c>
      <c r="D25" s="37">
        <v>0</v>
      </c>
      <c r="E25" s="38">
        <v>0</v>
      </c>
      <c r="F25" s="37">
        <v>0</v>
      </c>
      <c r="G25" s="37">
        <v>0</v>
      </c>
    </row>
    <row r="26" spans="1:7" s="34" customFormat="1" ht="15.75" customHeight="1">
      <c r="A26" s="39" t="s">
        <v>237</v>
      </c>
      <c r="B26" s="40" t="s">
        <v>238</v>
      </c>
      <c r="C26" s="40"/>
      <c r="D26" s="41">
        <f>D23-D24-D25</f>
        <v>-150380672</v>
      </c>
      <c r="E26" s="42">
        <v>1165477</v>
      </c>
      <c r="F26" s="41">
        <f>F23-F24-F25</f>
        <v>-150380672</v>
      </c>
      <c r="G26" s="42">
        <v>1165477</v>
      </c>
    </row>
    <row r="27" spans="1:7" ht="15.75" customHeight="1">
      <c r="A27" s="35" t="s">
        <v>239</v>
      </c>
      <c r="B27" s="36" t="s">
        <v>240</v>
      </c>
      <c r="C27" s="36"/>
      <c r="D27" s="37">
        <v>0</v>
      </c>
      <c r="E27" s="38">
        <v>0</v>
      </c>
      <c r="F27" s="37"/>
      <c r="G27" s="37">
        <v>0</v>
      </c>
    </row>
    <row r="28" spans="1:7" ht="15.75" customHeight="1">
      <c r="A28" s="35" t="s">
        <v>241</v>
      </c>
      <c r="B28" s="36" t="s">
        <v>242</v>
      </c>
      <c r="C28" s="36"/>
      <c r="D28" s="37">
        <v>0</v>
      </c>
      <c r="E28" s="38">
        <v>0</v>
      </c>
      <c r="F28" s="37"/>
      <c r="G28" s="37">
        <v>0</v>
      </c>
    </row>
    <row r="29" spans="1:7" ht="15.75" customHeight="1">
      <c r="A29" s="35" t="s">
        <v>243</v>
      </c>
      <c r="B29" s="36" t="s">
        <v>244</v>
      </c>
      <c r="C29" s="36"/>
      <c r="D29" s="37">
        <v>0</v>
      </c>
      <c r="E29" s="38">
        <v>0</v>
      </c>
      <c r="F29" s="37">
        <v>0</v>
      </c>
      <c r="G29" s="37"/>
    </row>
    <row r="31" spans="1:7" ht="12">
      <c r="A31" s="14" t="s">
        <v>327</v>
      </c>
      <c r="B31" s="59" t="s">
        <v>328</v>
      </c>
      <c r="C31" s="59"/>
      <c r="D31" s="59"/>
      <c r="E31" s="59" t="s">
        <v>329</v>
      </c>
      <c r="F31" s="59"/>
      <c r="G31" s="59"/>
    </row>
    <row r="32" ht="12">
      <c r="A32" s="14"/>
    </row>
    <row r="33" ht="12">
      <c r="A33" s="14"/>
    </row>
    <row r="34" ht="12">
      <c r="A34" s="14"/>
    </row>
    <row r="35" ht="12">
      <c r="A35" s="14"/>
    </row>
    <row r="36" ht="12">
      <c r="A36" s="14"/>
    </row>
    <row r="37" ht="12">
      <c r="A37" s="14"/>
    </row>
    <row r="38" spans="1:7" ht="12">
      <c r="A38" s="14"/>
      <c r="B38" s="59" t="s">
        <v>343</v>
      </c>
      <c r="C38" s="59"/>
      <c r="D38" s="59"/>
      <c r="E38" s="59" t="s">
        <v>338</v>
      </c>
      <c r="F38" s="59"/>
      <c r="G38" s="59"/>
    </row>
  </sheetData>
  <sheetProtection/>
  <mergeCells count="8">
    <mergeCell ref="A1:B1"/>
    <mergeCell ref="A3:B3"/>
    <mergeCell ref="A2:C2"/>
    <mergeCell ref="A5:G5"/>
    <mergeCell ref="B31:D31"/>
    <mergeCell ref="B38:D38"/>
    <mergeCell ref="E31:G31"/>
    <mergeCell ref="E38:G38"/>
  </mergeCells>
  <printOptions/>
  <pageMargins left="0.46" right="0.33" top="0.32" bottom="0.21" header="0.29" footer="0.2"/>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G46"/>
  <sheetViews>
    <sheetView zoomScalePageLayoutView="0" workbookViewId="0" topLeftCell="A1">
      <selection activeCell="B10" sqref="B10:E38"/>
    </sheetView>
  </sheetViews>
  <sheetFormatPr defaultColWidth="9.140625" defaultRowHeight="12"/>
  <cols>
    <col min="1" max="1" width="60.28125" style="0" customWidth="1"/>
    <col min="2" max="2" width="7.28125" style="14" customWidth="1"/>
    <col min="3" max="3" width="6.421875" style="0" customWidth="1"/>
    <col min="4" max="5" width="15.00390625" style="0" customWidth="1"/>
    <col min="6" max="6" width="14.421875" style="0" customWidth="1"/>
    <col min="7" max="7" width="13.57421875" style="0" bestFit="1" customWidth="1"/>
  </cols>
  <sheetData>
    <row r="1" spans="1:2" s="3" customFormat="1" ht="12">
      <c r="A1" s="54" t="s">
        <v>282</v>
      </c>
      <c r="B1" s="55"/>
    </row>
    <row r="2" spans="1:2" s="3" customFormat="1" ht="12">
      <c r="A2" s="8" t="s">
        <v>286</v>
      </c>
      <c r="B2" s="10"/>
    </row>
    <row r="3" spans="1:2" s="3" customFormat="1" ht="12">
      <c r="A3" s="56" t="s">
        <v>295</v>
      </c>
      <c r="B3" s="56"/>
    </row>
    <row r="4" s="3" customFormat="1" ht="12">
      <c r="B4" s="10"/>
    </row>
    <row r="5" spans="1:5" s="3" customFormat="1" ht="19.5" customHeight="1">
      <c r="A5" s="58" t="s">
        <v>344</v>
      </c>
      <c r="B5" s="58"/>
      <c r="C5" s="58"/>
      <c r="D5" s="58"/>
      <c r="E5" s="58"/>
    </row>
    <row r="6" s="3" customFormat="1" ht="12">
      <c r="B6" s="10"/>
    </row>
    <row r="7" s="3" customFormat="1" ht="12">
      <c r="B7" s="10"/>
    </row>
    <row r="8" spans="1:5" s="3" customFormat="1" ht="48">
      <c r="A8" s="6" t="s">
        <v>1</v>
      </c>
      <c r="B8" s="5" t="s">
        <v>2</v>
      </c>
      <c r="C8" s="5" t="s">
        <v>3</v>
      </c>
      <c r="D8" s="5" t="s">
        <v>296</v>
      </c>
      <c r="E8" s="5" t="s">
        <v>297</v>
      </c>
    </row>
    <row r="9" spans="1:5" ht="15" customHeight="1">
      <c r="A9" s="4" t="s">
        <v>245</v>
      </c>
      <c r="B9" s="11"/>
      <c r="C9" s="4"/>
      <c r="D9" s="4">
        <v>0</v>
      </c>
      <c r="E9" s="4">
        <v>0</v>
      </c>
    </row>
    <row r="10" spans="1:5" ht="15" customHeight="1">
      <c r="A10" s="2" t="s">
        <v>246</v>
      </c>
      <c r="B10" s="12" t="s">
        <v>190</v>
      </c>
      <c r="C10" s="2"/>
      <c r="D10" s="9">
        <v>256350238</v>
      </c>
      <c r="E10" s="9">
        <v>372313790</v>
      </c>
    </row>
    <row r="11" spans="1:5" ht="15" customHeight="1">
      <c r="A11" s="2" t="s">
        <v>247</v>
      </c>
      <c r="B11" s="12" t="s">
        <v>192</v>
      </c>
      <c r="C11" s="2"/>
      <c r="D11" s="9">
        <f>-(381745+570219+4386806+260648+381745+26721148)</f>
        <v>-32702311</v>
      </c>
      <c r="E11" s="9">
        <v>-447606859</v>
      </c>
    </row>
    <row r="12" spans="1:5" ht="15" customHeight="1">
      <c r="A12" s="2" t="s">
        <v>248</v>
      </c>
      <c r="B12" s="12" t="s">
        <v>194</v>
      </c>
      <c r="C12" s="2"/>
      <c r="D12" s="9">
        <f>-45462271</f>
        <v>-45462271</v>
      </c>
      <c r="E12" s="9">
        <v>-127177261</v>
      </c>
    </row>
    <row r="13" spans="1:5" ht="15" customHeight="1">
      <c r="A13" s="2" t="s">
        <v>249</v>
      </c>
      <c r="B13" s="12" t="s">
        <v>196</v>
      </c>
      <c r="C13" s="2"/>
      <c r="D13" s="9"/>
      <c r="E13" s="9"/>
    </row>
    <row r="14" spans="1:5" ht="15" customHeight="1">
      <c r="A14" s="2" t="s">
        <v>250</v>
      </c>
      <c r="B14" s="12" t="s">
        <v>198</v>
      </c>
      <c r="C14" s="2"/>
      <c r="D14" s="9"/>
      <c r="E14" s="9">
        <v>0</v>
      </c>
    </row>
    <row r="15" spans="1:5" ht="15" customHeight="1">
      <c r="A15" s="2" t="s">
        <v>251</v>
      </c>
      <c r="B15" s="12" t="s">
        <v>200</v>
      </c>
      <c r="C15" s="2"/>
      <c r="D15" s="9">
        <f>44926566+26031+200000000+2045558</f>
        <v>246998155</v>
      </c>
      <c r="E15" s="9">
        <v>87079796</v>
      </c>
    </row>
    <row r="16" spans="1:5" ht="15" customHeight="1">
      <c r="A16" s="2" t="s">
        <v>252</v>
      </c>
      <c r="B16" s="12" t="s">
        <v>253</v>
      </c>
      <c r="C16" s="2"/>
      <c r="D16" s="9">
        <f>-(15000000+1579639+3000000+11251680+2109690)</f>
        <v>-32941009</v>
      </c>
      <c r="E16" s="9">
        <v>-305259104</v>
      </c>
    </row>
    <row r="17" spans="1:5" ht="15" customHeight="1">
      <c r="A17" s="1" t="s">
        <v>254</v>
      </c>
      <c r="B17" s="13" t="s">
        <v>210</v>
      </c>
      <c r="C17" s="1"/>
      <c r="D17" s="7">
        <f>SUM(D10:D16)</f>
        <v>392242802</v>
      </c>
      <c r="E17" s="7">
        <v>-420649638</v>
      </c>
    </row>
    <row r="18" spans="1:5" ht="15" customHeight="1">
      <c r="A18" s="1" t="s">
        <v>255</v>
      </c>
      <c r="B18" s="13"/>
      <c r="C18" s="1"/>
      <c r="D18" s="9"/>
      <c r="E18" s="9"/>
    </row>
    <row r="19" spans="1:5" ht="15" customHeight="1">
      <c r="A19" s="2" t="s">
        <v>256</v>
      </c>
      <c r="B19" s="12" t="s">
        <v>212</v>
      </c>
      <c r="C19" s="2"/>
      <c r="D19" s="9">
        <v>0</v>
      </c>
      <c r="E19" s="9">
        <v>0</v>
      </c>
    </row>
    <row r="20" spans="1:5" ht="15" customHeight="1">
      <c r="A20" s="2" t="s">
        <v>257</v>
      </c>
      <c r="B20" s="12" t="s">
        <v>214</v>
      </c>
      <c r="C20" s="2"/>
      <c r="D20" s="9"/>
      <c r="E20" s="9"/>
    </row>
    <row r="21" spans="1:5" ht="15" customHeight="1">
      <c r="A21" s="2" t="s">
        <v>258</v>
      </c>
      <c r="B21" s="12" t="s">
        <v>216</v>
      </c>
      <c r="C21" s="2"/>
      <c r="D21" s="9"/>
      <c r="E21" s="9">
        <v>-239086390</v>
      </c>
    </row>
    <row r="22" spans="1:5" ht="15" customHeight="1">
      <c r="A22" s="2" t="s">
        <v>259</v>
      </c>
      <c r="B22" s="12" t="s">
        <v>218</v>
      </c>
      <c r="C22" s="2"/>
      <c r="D22" s="9"/>
      <c r="E22" s="9">
        <v>210903500</v>
      </c>
    </row>
    <row r="23" spans="1:5" ht="15" customHeight="1">
      <c r="A23" s="2" t="s">
        <v>260</v>
      </c>
      <c r="B23" s="12" t="s">
        <v>220</v>
      </c>
      <c r="C23" s="2"/>
      <c r="D23" s="9">
        <v>-605022174</v>
      </c>
      <c r="E23" s="9"/>
    </row>
    <row r="24" spans="1:5" ht="15" customHeight="1">
      <c r="A24" s="2" t="s">
        <v>261</v>
      </c>
      <c r="B24" s="12" t="s">
        <v>262</v>
      </c>
      <c r="C24" s="2"/>
      <c r="D24" s="9">
        <v>109000000</v>
      </c>
      <c r="E24" s="9"/>
    </row>
    <row r="25" spans="1:5" ht="15" customHeight="1">
      <c r="A25" s="2" t="s">
        <v>263</v>
      </c>
      <c r="B25" s="12" t="s">
        <v>264</v>
      </c>
      <c r="C25" s="2"/>
      <c r="D25" s="9"/>
      <c r="E25" s="9">
        <v>66271708</v>
      </c>
    </row>
    <row r="26" spans="1:5" ht="15" customHeight="1">
      <c r="A26" s="1" t="s">
        <v>265</v>
      </c>
      <c r="B26" s="13" t="s">
        <v>222</v>
      </c>
      <c r="C26" s="1"/>
      <c r="D26" s="7">
        <f>SUM(D19:D25)</f>
        <v>-496022174</v>
      </c>
      <c r="E26" s="7">
        <v>38088818</v>
      </c>
    </row>
    <row r="27" spans="1:5" ht="15" customHeight="1">
      <c r="A27" s="1" t="s">
        <v>266</v>
      </c>
      <c r="B27" s="13"/>
      <c r="C27" s="1"/>
      <c r="D27" s="9"/>
      <c r="E27" s="9"/>
    </row>
    <row r="28" spans="1:5" ht="15" customHeight="1">
      <c r="A28" s="2" t="s">
        <v>267</v>
      </c>
      <c r="B28" s="12" t="s">
        <v>224</v>
      </c>
      <c r="C28" s="2"/>
      <c r="D28" s="9"/>
      <c r="E28" s="9"/>
    </row>
    <row r="29" spans="1:5" ht="15" customHeight="1">
      <c r="A29" s="2" t="s">
        <v>299</v>
      </c>
      <c r="B29" s="12" t="s">
        <v>226</v>
      </c>
      <c r="C29" s="2"/>
      <c r="D29" s="9"/>
      <c r="E29" s="9"/>
    </row>
    <row r="30" spans="1:5" ht="15" customHeight="1">
      <c r="A30" s="2" t="s">
        <v>268</v>
      </c>
      <c r="B30" s="12" t="s">
        <v>269</v>
      </c>
      <c r="C30" s="2"/>
      <c r="D30" s="9"/>
      <c r="E30" s="9"/>
    </row>
    <row r="31" spans="1:5" ht="15" customHeight="1">
      <c r="A31" s="2" t="s">
        <v>270</v>
      </c>
      <c r="B31" s="12" t="s">
        <v>271</v>
      </c>
      <c r="C31" s="2"/>
      <c r="D31" s="9"/>
      <c r="E31" s="9"/>
    </row>
    <row r="32" spans="1:5" ht="15" customHeight="1">
      <c r="A32" s="2" t="s">
        <v>272</v>
      </c>
      <c r="B32" s="12" t="s">
        <v>273</v>
      </c>
      <c r="C32" s="2"/>
      <c r="D32" s="9"/>
      <c r="E32" s="9"/>
    </row>
    <row r="33" spans="1:5" ht="15" customHeight="1">
      <c r="A33" s="2" t="s">
        <v>274</v>
      </c>
      <c r="B33" s="12" t="s">
        <v>275</v>
      </c>
      <c r="C33" s="2"/>
      <c r="D33" s="9"/>
      <c r="E33" s="9"/>
    </row>
    <row r="34" spans="1:5" ht="15" customHeight="1">
      <c r="A34" s="1" t="s">
        <v>276</v>
      </c>
      <c r="B34" s="13" t="s">
        <v>228</v>
      </c>
      <c r="C34" s="1"/>
      <c r="D34" s="7">
        <f>SUM(D28:D33)</f>
        <v>0</v>
      </c>
      <c r="E34" s="7">
        <v>0</v>
      </c>
    </row>
    <row r="35" spans="1:5" ht="15" customHeight="1">
      <c r="A35" s="1" t="s">
        <v>277</v>
      </c>
      <c r="B35" s="13" t="s">
        <v>232</v>
      </c>
      <c r="C35" s="1"/>
      <c r="D35" s="7">
        <f>D17+D26+D34</f>
        <v>-103779372</v>
      </c>
      <c r="E35" s="7">
        <v>-382560820</v>
      </c>
    </row>
    <row r="36" spans="1:5" ht="15" customHeight="1">
      <c r="A36" s="2" t="s">
        <v>278</v>
      </c>
      <c r="B36" s="12" t="s">
        <v>238</v>
      </c>
      <c r="C36" s="2"/>
      <c r="D36" s="7">
        <v>346560130</v>
      </c>
      <c r="E36" s="7">
        <v>440621750</v>
      </c>
    </row>
    <row r="37" spans="1:5" ht="15" customHeight="1">
      <c r="A37" s="2" t="s">
        <v>279</v>
      </c>
      <c r="B37" s="12" t="s">
        <v>240</v>
      </c>
      <c r="C37" s="2"/>
      <c r="D37" s="9"/>
      <c r="E37" s="9"/>
    </row>
    <row r="38" spans="1:6" ht="15" customHeight="1">
      <c r="A38" s="1" t="s">
        <v>280</v>
      </c>
      <c r="B38" s="13" t="s">
        <v>244</v>
      </c>
      <c r="C38" s="1"/>
      <c r="D38" s="7">
        <f>D35+D36+D37</f>
        <v>242780758</v>
      </c>
      <c r="E38" s="7">
        <f>E35+E36+E37</f>
        <v>58060930</v>
      </c>
      <c r="F38" s="44"/>
    </row>
    <row r="39" ht="12">
      <c r="G39" s="44">
        <f>D38-58060930</f>
        <v>184719828</v>
      </c>
    </row>
    <row r="40" spans="1:5" ht="12">
      <c r="A40" s="59" t="s">
        <v>298</v>
      </c>
      <c r="B40" s="59"/>
      <c r="C40" s="59"/>
      <c r="D40" s="59"/>
      <c r="E40" s="59"/>
    </row>
    <row r="41" ht="12">
      <c r="G41" s="44"/>
    </row>
    <row r="46" spans="1:5" ht="12">
      <c r="A46" s="45" t="s">
        <v>345</v>
      </c>
      <c r="B46" s="45"/>
      <c r="C46" s="45"/>
      <c r="D46" s="45"/>
      <c r="E46" s="43"/>
    </row>
  </sheetData>
  <sheetProtection/>
  <mergeCells count="4">
    <mergeCell ref="A1:B1"/>
    <mergeCell ref="A3:B3"/>
    <mergeCell ref="A40:E40"/>
    <mergeCell ref="A5:E5"/>
  </mergeCells>
  <printOptions/>
  <pageMargins left="0.25" right="0.25" top="0.64" bottom="0.83"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2:IV700"/>
  <sheetViews>
    <sheetView view="pageBreakPreview" zoomScaleSheetLayoutView="100" workbookViewId="0" topLeftCell="A451">
      <selection activeCell="A1" sqref="A1:AJ693"/>
    </sheetView>
  </sheetViews>
  <sheetFormatPr defaultColWidth="2.57421875" defaultRowHeight="19.5" customHeight="1" outlineLevelRow="1" outlineLevelCol="1"/>
  <cols>
    <col min="1" max="1" width="4.421875" style="60" customWidth="1" outlineLevel="1"/>
    <col min="2" max="2" width="1.28515625" style="61" customWidth="1" outlineLevel="1"/>
    <col min="3" max="3" width="1.7109375" style="62" customWidth="1" outlineLevel="1"/>
    <col min="4" max="7" width="2.57421875" style="62" customWidth="1" outlineLevel="1"/>
    <col min="8" max="8" width="1.1484375" style="62" customWidth="1" outlineLevel="1"/>
    <col min="9" max="9" width="2.57421875" style="62" customWidth="1" outlineLevel="1"/>
    <col min="10" max="10" width="2.140625" style="62" customWidth="1" outlineLevel="1"/>
    <col min="11" max="11" width="0.5625" style="62" customWidth="1" outlineLevel="1"/>
    <col min="12" max="12" width="2.7109375" style="62" customWidth="1" outlineLevel="1"/>
    <col min="13" max="13" width="3.57421875" style="62" customWidth="1" outlineLevel="1"/>
    <col min="14" max="14" width="4.28125" style="62" customWidth="1" outlineLevel="1"/>
    <col min="15" max="15" width="2.7109375" style="62" customWidth="1" outlineLevel="1"/>
    <col min="16" max="16" width="0.71875" style="62" customWidth="1" outlineLevel="1"/>
    <col min="17" max="17" width="0.9921875" style="62" customWidth="1" outlineLevel="1"/>
    <col min="18" max="18" width="2.00390625" style="62" customWidth="1" outlineLevel="1"/>
    <col min="19" max="19" width="4.57421875" style="62" customWidth="1" outlineLevel="1"/>
    <col min="20" max="20" width="2.28125" style="62" customWidth="1" outlineLevel="1"/>
    <col min="21" max="21" width="3.00390625" style="62" customWidth="1" outlineLevel="1"/>
    <col min="22" max="22" width="1.8515625" style="62" customWidth="1" outlineLevel="1"/>
    <col min="23" max="23" width="3.57421875" style="62" customWidth="1" outlineLevel="1"/>
    <col min="24" max="24" width="4.00390625" style="62" customWidth="1" outlineLevel="1"/>
    <col min="25" max="25" width="4.140625" style="62" customWidth="1" outlineLevel="1"/>
    <col min="26" max="26" width="4.00390625" style="62" customWidth="1" outlineLevel="1"/>
    <col min="27" max="27" width="5.7109375" style="62" customWidth="1" outlineLevel="1"/>
    <col min="28" max="28" width="3.140625" style="62" customWidth="1" outlineLevel="1"/>
    <col min="29" max="29" width="4.28125" style="62" customWidth="1" outlineLevel="1"/>
    <col min="30" max="30" width="3.57421875" style="62" customWidth="1" outlineLevel="1"/>
    <col min="31" max="31" width="3.8515625" style="62" customWidth="1" outlineLevel="1"/>
    <col min="32" max="32" width="4.57421875" style="62" customWidth="1" outlineLevel="1"/>
    <col min="33" max="33" width="2.28125" style="62" customWidth="1" outlineLevel="1"/>
    <col min="34" max="34" width="5.57421875" style="62" customWidth="1" outlineLevel="1"/>
    <col min="35" max="35" width="8.00390625" style="62" customWidth="1" outlineLevel="1"/>
    <col min="36" max="36" width="0.13671875" style="63" hidden="1" customWidth="1"/>
    <col min="37" max="37" width="3.00390625" style="584" hidden="1" customWidth="1" outlineLevel="1"/>
    <col min="38" max="38" width="1.1484375" style="584" hidden="1" customWidth="1" outlineLevel="1"/>
    <col min="39" max="71" width="2.57421875" style="518" hidden="1" customWidth="1" outlineLevel="1"/>
    <col min="72" max="72" width="1.7109375" style="518" customWidth="1" collapsed="1"/>
    <col min="73" max="73" width="15.7109375" style="585" customWidth="1"/>
    <col min="74" max="74" width="15.57421875" style="585" customWidth="1"/>
    <col min="75" max="75" width="16.421875" style="586" hidden="1" customWidth="1"/>
    <col min="76" max="76" width="19.57421875" style="63" hidden="1" customWidth="1"/>
    <col min="77" max="77" width="22.140625" style="63" hidden="1" customWidth="1"/>
    <col min="78" max="78" width="18.00390625" style="587" customWidth="1"/>
    <col min="79" max="16384" width="2.57421875" style="63" customWidth="1"/>
  </cols>
  <sheetData>
    <row r="1" ht="5.25" customHeight="1"/>
    <row r="2" spans="1:78" s="68" customFormat="1" ht="18" customHeight="1">
      <c r="A2" s="64" t="str">
        <f>'[1]Danh muc'!$B$3</f>
        <v>CÔNG TY CỔ PHẦN PIV</v>
      </c>
      <c r="B2" s="65"/>
      <c r="C2" s="65"/>
      <c r="D2" s="65"/>
      <c r="E2" s="65"/>
      <c r="F2" s="65"/>
      <c r="G2" s="65"/>
      <c r="H2" s="65"/>
      <c r="I2" s="65"/>
      <c r="J2" s="65"/>
      <c r="K2" s="65"/>
      <c r="L2" s="65"/>
      <c r="M2" s="65"/>
      <c r="N2" s="65"/>
      <c r="O2" s="65"/>
      <c r="P2" s="65"/>
      <c r="Q2" s="65"/>
      <c r="R2" s="65"/>
      <c r="S2" s="65"/>
      <c r="T2" s="65"/>
      <c r="U2" s="66"/>
      <c r="V2" s="66"/>
      <c r="W2" s="66"/>
      <c r="X2" s="66"/>
      <c r="Y2" s="66"/>
      <c r="Z2" s="66"/>
      <c r="AA2" s="66"/>
      <c r="AB2" s="66"/>
      <c r="AC2" s="66"/>
      <c r="AD2" s="66"/>
      <c r="AE2" s="66"/>
      <c r="AF2" s="66"/>
      <c r="AG2" s="66"/>
      <c r="AH2" s="66"/>
      <c r="AI2" s="67" t="s">
        <v>0</v>
      </c>
      <c r="AK2" s="588" t="str">
        <f>'[1]Danh muc'!$D$3</f>
        <v>ABC JSC</v>
      </c>
      <c r="AL2" s="589"/>
      <c r="AM2" s="589"/>
      <c r="AN2" s="589"/>
      <c r="AO2" s="589"/>
      <c r="AP2" s="589"/>
      <c r="AQ2" s="589"/>
      <c r="AR2" s="589"/>
      <c r="AS2" s="589"/>
      <c r="AT2" s="589"/>
      <c r="AU2" s="589"/>
      <c r="AV2" s="589"/>
      <c r="AW2" s="589"/>
      <c r="AX2" s="589"/>
      <c r="AY2" s="589"/>
      <c r="AZ2" s="589"/>
      <c r="BA2" s="589"/>
      <c r="BB2" s="589"/>
      <c r="BC2" s="589"/>
      <c r="BD2" s="589"/>
      <c r="BE2" s="590"/>
      <c r="BF2" s="590"/>
      <c r="BG2" s="590"/>
      <c r="BH2" s="590"/>
      <c r="BI2" s="590"/>
      <c r="BJ2" s="590"/>
      <c r="BK2" s="590"/>
      <c r="BL2" s="590"/>
      <c r="BM2" s="590"/>
      <c r="BN2" s="590"/>
      <c r="BO2" s="590"/>
      <c r="BP2" s="590"/>
      <c r="BQ2" s="590"/>
      <c r="BR2" s="590"/>
      <c r="BS2" s="591" t="s">
        <v>822</v>
      </c>
      <c r="BT2" s="592"/>
      <c r="BU2" s="593"/>
      <c r="BV2" s="594"/>
      <c r="BW2" s="595"/>
      <c r="BX2" s="595"/>
      <c r="BZ2" s="596"/>
    </row>
    <row r="3" spans="1:78" s="72" customFormat="1" ht="31.5" customHeight="1">
      <c r="A3" s="69" t="str">
        <f>'[1]Danh muc'!B4</f>
        <v>Địa chỉ: Tầng 3, tòa nhà Lucky, số 66 Trần Thái Tông, Dịch Vọng, Cầu Giấy, Hà Nội</v>
      </c>
      <c r="B3" s="69"/>
      <c r="C3" s="69"/>
      <c r="D3" s="69"/>
      <c r="E3" s="69"/>
      <c r="F3" s="69"/>
      <c r="G3" s="69"/>
      <c r="H3" s="69"/>
      <c r="I3" s="69"/>
      <c r="J3" s="69"/>
      <c r="K3" s="69"/>
      <c r="L3" s="69"/>
      <c r="M3" s="69"/>
      <c r="N3" s="69"/>
      <c r="O3" s="69"/>
      <c r="P3" s="69"/>
      <c r="Q3" s="69"/>
      <c r="R3" s="69"/>
      <c r="S3" s="69"/>
      <c r="T3" s="70"/>
      <c r="U3" s="70"/>
      <c r="V3" s="70"/>
      <c r="W3" s="70"/>
      <c r="X3" s="70"/>
      <c r="Y3" s="70"/>
      <c r="Z3" s="70"/>
      <c r="AA3" s="70"/>
      <c r="AB3" s="70"/>
      <c r="AC3" s="70"/>
      <c r="AD3" s="70"/>
      <c r="AE3" s="70"/>
      <c r="AF3" s="70"/>
      <c r="AG3" s="70"/>
      <c r="AH3" s="70"/>
      <c r="AI3" s="71" t="str">
        <f>'[1]Danh muc'!$B$5</f>
        <v>Quý 1/2013</v>
      </c>
      <c r="AK3" s="597" t="str">
        <f>'[1]Danh muc'!$D$4</f>
        <v>XYZ street, Hanoi</v>
      </c>
      <c r="AL3" s="65"/>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598" t="str">
        <f>'[1]Danh muc'!$D$5</f>
        <v>for the fiscal year ended 31 December 2012</v>
      </c>
      <c r="BT3" s="74"/>
      <c r="BU3" s="599"/>
      <c r="BV3" s="599"/>
      <c r="BW3" s="600"/>
      <c r="BZ3" s="601"/>
    </row>
    <row r="4" spans="1:78" s="72" customFormat="1" ht="31.5" customHeight="1">
      <c r="A4" s="73"/>
      <c r="B4" s="73"/>
      <c r="C4" s="73"/>
      <c r="D4" s="73"/>
      <c r="E4" s="73"/>
      <c r="F4" s="73"/>
      <c r="G4" s="73"/>
      <c r="H4" s="73"/>
      <c r="I4" s="73"/>
      <c r="J4" s="73"/>
      <c r="K4" s="73"/>
      <c r="L4" s="73"/>
      <c r="M4" s="73"/>
      <c r="N4" s="73"/>
      <c r="O4" s="73"/>
      <c r="P4" s="73"/>
      <c r="Q4" s="73"/>
      <c r="R4" s="73"/>
      <c r="S4" s="73"/>
      <c r="T4" s="66"/>
      <c r="U4" s="66"/>
      <c r="V4" s="66"/>
      <c r="W4" s="66"/>
      <c r="X4" s="66"/>
      <c r="Y4" s="66"/>
      <c r="Z4" s="66"/>
      <c r="AA4" s="66"/>
      <c r="AB4" s="66"/>
      <c r="AC4" s="66"/>
      <c r="AD4" s="66"/>
      <c r="AE4" s="66"/>
      <c r="AF4" s="66"/>
      <c r="AG4" s="66"/>
      <c r="AH4" s="66"/>
      <c r="AI4" s="74"/>
      <c r="AK4" s="597"/>
      <c r="AL4" s="65"/>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598"/>
      <c r="BT4" s="74"/>
      <c r="BU4" s="599"/>
      <c r="BV4" s="599"/>
      <c r="BW4" s="600"/>
      <c r="BZ4" s="601"/>
    </row>
    <row r="5" spans="1:78" s="76" customFormat="1" ht="15.75" customHeight="1">
      <c r="A5" s="75"/>
      <c r="B5" s="65"/>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K5" s="602"/>
      <c r="AL5" s="602"/>
      <c r="AM5" s="603"/>
      <c r="AN5" s="603"/>
      <c r="AO5" s="603"/>
      <c r="AP5" s="603"/>
      <c r="AQ5" s="603"/>
      <c r="AR5" s="603"/>
      <c r="AS5" s="603"/>
      <c r="AT5" s="603"/>
      <c r="AU5" s="603"/>
      <c r="AV5" s="603"/>
      <c r="AW5" s="603"/>
      <c r="AX5" s="603"/>
      <c r="AY5" s="603"/>
      <c r="AZ5" s="603"/>
      <c r="BA5" s="603"/>
      <c r="BB5" s="603"/>
      <c r="BC5" s="603"/>
      <c r="BD5" s="603"/>
      <c r="BE5" s="603"/>
      <c r="BF5" s="603"/>
      <c r="BG5" s="603"/>
      <c r="BH5" s="603"/>
      <c r="BI5" s="603"/>
      <c r="BJ5" s="603"/>
      <c r="BK5" s="603"/>
      <c r="BL5" s="603"/>
      <c r="BM5" s="603"/>
      <c r="BN5" s="603"/>
      <c r="BO5" s="603"/>
      <c r="BP5" s="603"/>
      <c r="BQ5" s="603"/>
      <c r="BR5" s="603"/>
      <c r="BS5" s="603"/>
      <c r="BT5" s="603"/>
      <c r="BU5" s="604"/>
      <c r="BV5" s="604"/>
      <c r="BW5" s="605"/>
      <c r="BZ5" s="606"/>
    </row>
    <row r="6" spans="1:256" s="76" customFormat="1" ht="18" customHeight="1">
      <c r="A6" s="64" t="s">
        <v>347</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07"/>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64"/>
      <c r="FE6" s="64"/>
      <c r="FF6" s="64"/>
      <c r="FG6" s="64"/>
      <c r="FH6" s="64"/>
      <c r="FI6" s="64"/>
      <c r="FJ6" s="64"/>
      <c r="FK6" s="64"/>
      <c r="FL6" s="64"/>
      <c r="FM6" s="64"/>
      <c r="FN6" s="64"/>
      <c r="FO6" s="64"/>
      <c r="FP6" s="64"/>
      <c r="FQ6" s="64"/>
      <c r="FR6" s="64"/>
      <c r="FS6" s="64"/>
      <c r="FT6" s="64"/>
      <c r="FU6" s="64"/>
      <c r="FV6" s="64"/>
      <c r="FW6" s="64"/>
      <c r="FX6" s="64"/>
      <c r="FY6" s="64"/>
      <c r="FZ6" s="64"/>
      <c r="GA6" s="64"/>
      <c r="GB6" s="64"/>
      <c r="GC6" s="64"/>
      <c r="GD6" s="64"/>
      <c r="GE6" s="64"/>
      <c r="GF6" s="64"/>
      <c r="GG6" s="64"/>
      <c r="GH6" s="64"/>
      <c r="GI6" s="64"/>
      <c r="GJ6" s="64"/>
      <c r="GK6" s="64"/>
      <c r="GL6" s="64"/>
      <c r="GM6" s="64"/>
      <c r="GN6" s="64"/>
      <c r="GO6" s="64"/>
      <c r="GP6" s="64"/>
      <c r="GQ6" s="64"/>
      <c r="GR6" s="64"/>
      <c r="GS6" s="64"/>
      <c r="GT6" s="64"/>
      <c r="GU6" s="64"/>
      <c r="GV6" s="64"/>
      <c r="GW6" s="64"/>
      <c r="GX6" s="64"/>
      <c r="GY6" s="64"/>
      <c r="GZ6" s="64"/>
      <c r="HA6" s="64"/>
      <c r="HB6" s="64"/>
      <c r="HC6" s="64"/>
      <c r="HD6" s="64"/>
      <c r="HE6" s="64"/>
      <c r="HF6" s="64"/>
      <c r="HG6" s="64"/>
      <c r="HH6" s="64"/>
      <c r="HI6" s="64"/>
      <c r="HJ6" s="64"/>
      <c r="HK6" s="64"/>
      <c r="HL6" s="64"/>
      <c r="HM6" s="64"/>
      <c r="HN6" s="64"/>
      <c r="HO6" s="64"/>
      <c r="HP6" s="64"/>
      <c r="HQ6" s="64"/>
      <c r="HR6" s="64"/>
      <c r="HS6" s="64"/>
      <c r="HT6" s="64"/>
      <c r="HU6" s="64"/>
      <c r="HV6" s="64"/>
      <c r="HW6" s="64"/>
      <c r="HX6" s="64"/>
      <c r="HY6" s="64"/>
      <c r="HZ6" s="64"/>
      <c r="IA6" s="64"/>
      <c r="IB6" s="64"/>
      <c r="IC6" s="64"/>
      <c r="ID6" s="64"/>
      <c r="IE6" s="64"/>
      <c r="IF6" s="64"/>
      <c r="IG6" s="64"/>
      <c r="IH6" s="64"/>
      <c r="II6" s="64"/>
      <c r="IJ6" s="64"/>
      <c r="IK6" s="64"/>
      <c r="IL6" s="64"/>
      <c r="IM6" s="64"/>
      <c r="IN6" s="64"/>
      <c r="IO6" s="64"/>
      <c r="IP6" s="64"/>
      <c r="IQ6" s="64"/>
      <c r="IR6" s="64"/>
      <c r="IS6" s="64"/>
      <c r="IT6" s="64"/>
      <c r="IU6" s="64"/>
      <c r="IV6" s="64"/>
    </row>
    <row r="7" spans="27:76" ht="17.25" customHeight="1">
      <c r="AA7" s="77" t="s">
        <v>348</v>
      </c>
      <c r="AB7" s="77"/>
      <c r="AC7" s="77"/>
      <c r="AD7" s="77"/>
      <c r="AE7" s="77"/>
      <c r="AF7" s="77"/>
      <c r="AG7" s="77"/>
      <c r="AH7" s="77"/>
      <c r="AI7" s="77"/>
      <c r="BW7" s="608"/>
      <c r="BX7" s="609"/>
    </row>
    <row r="8" spans="1:56" ht="18" customHeight="1">
      <c r="A8" s="78" t="s">
        <v>190</v>
      </c>
      <c r="B8" s="61" t="s">
        <v>349</v>
      </c>
      <c r="C8" s="79" t="s">
        <v>350</v>
      </c>
      <c r="D8" s="79"/>
      <c r="E8" s="79"/>
      <c r="F8" s="79"/>
      <c r="G8" s="79"/>
      <c r="H8" s="79"/>
      <c r="I8" s="79"/>
      <c r="J8" s="79"/>
      <c r="K8" s="79"/>
      <c r="L8" s="79"/>
      <c r="M8" s="79"/>
      <c r="N8" s="79"/>
      <c r="O8" s="79"/>
      <c r="P8" s="79"/>
      <c r="Q8" s="79"/>
      <c r="R8" s="79"/>
      <c r="S8" s="79"/>
      <c r="T8" s="80"/>
      <c r="U8" s="80"/>
      <c r="X8" s="81"/>
      <c r="Y8" s="82"/>
      <c r="Z8" s="82"/>
      <c r="AA8" s="82"/>
      <c r="AB8" s="82"/>
      <c r="AE8" s="82"/>
      <c r="AF8" s="82"/>
      <c r="AG8" s="82"/>
      <c r="AH8" s="82"/>
      <c r="AI8" s="82"/>
      <c r="AK8" s="584">
        <v>1</v>
      </c>
      <c r="AL8" s="584" t="s">
        <v>349</v>
      </c>
      <c r="AM8" s="610" t="s">
        <v>823</v>
      </c>
      <c r="AN8" s="610"/>
      <c r="AO8" s="610"/>
      <c r="AP8" s="610"/>
      <c r="AQ8" s="610"/>
      <c r="AR8" s="610"/>
      <c r="AS8" s="610"/>
      <c r="AT8" s="610"/>
      <c r="AU8" s="610"/>
      <c r="AV8" s="610"/>
      <c r="AW8" s="610"/>
      <c r="AX8" s="610"/>
      <c r="AY8" s="610"/>
      <c r="AZ8" s="610"/>
      <c r="BA8" s="610"/>
      <c r="BB8" s="610"/>
      <c r="BC8" s="610"/>
      <c r="BD8" s="610"/>
    </row>
    <row r="9" spans="3:56" ht="18.75" customHeight="1">
      <c r="C9" s="79"/>
      <c r="D9" s="79"/>
      <c r="E9" s="79"/>
      <c r="F9" s="79"/>
      <c r="G9" s="79"/>
      <c r="H9" s="79"/>
      <c r="I9" s="79"/>
      <c r="J9" s="79"/>
      <c r="K9" s="79"/>
      <c r="L9" s="79"/>
      <c r="M9" s="79"/>
      <c r="N9" s="79"/>
      <c r="O9" s="79"/>
      <c r="P9" s="79"/>
      <c r="Q9" s="79"/>
      <c r="R9" s="79"/>
      <c r="S9" s="79"/>
      <c r="T9" s="83"/>
      <c r="U9" s="83"/>
      <c r="X9" s="81"/>
      <c r="Y9" s="84" t="str">
        <f>'[1]Danh muc'!$B$17</f>
        <v>Số cuối năm</v>
      </c>
      <c r="Z9" s="85"/>
      <c r="AA9" s="85"/>
      <c r="AB9" s="85"/>
      <c r="AE9" s="84" t="str">
        <f>'[1]Danh muc'!$B$19</f>
        <v>Số đầu năm</v>
      </c>
      <c r="AF9" s="85"/>
      <c r="AG9" s="85"/>
      <c r="AH9" s="85"/>
      <c r="AI9" s="85"/>
      <c r="AM9" s="610"/>
      <c r="AN9" s="610"/>
      <c r="AO9" s="610"/>
      <c r="AP9" s="610"/>
      <c r="AQ9" s="610"/>
      <c r="AR9" s="610"/>
      <c r="AS9" s="610"/>
      <c r="AT9" s="610"/>
      <c r="AU9" s="610"/>
      <c r="AV9" s="610"/>
      <c r="AW9" s="610"/>
      <c r="AX9" s="610"/>
      <c r="AY9" s="610"/>
      <c r="AZ9" s="610"/>
      <c r="BA9" s="610"/>
      <c r="BB9" s="610"/>
      <c r="BC9" s="610"/>
      <c r="BD9" s="610"/>
    </row>
    <row r="10" spans="3:76" ht="21" customHeight="1">
      <c r="C10" s="86" t="s">
        <v>351</v>
      </c>
      <c r="D10" s="87"/>
      <c r="E10" s="87"/>
      <c r="F10" s="87"/>
      <c r="G10" s="87"/>
      <c r="H10" s="87"/>
      <c r="I10" s="87"/>
      <c r="J10" s="87"/>
      <c r="K10" s="87"/>
      <c r="L10" s="87"/>
      <c r="M10" s="87"/>
      <c r="N10" s="87"/>
      <c r="O10" s="87"/>
      <c r="P10" s="87"/>
      <c r="Q10" s="87"/>
      <c r="R10" s="87"/>
      <c r="S10" s="87"/>
      <c r="T10" s="80"/>
      <c r="U10" s="80"/>
      <c r="X10" s="88"/>
      <c r="Y10" s="89">
        <v>14168090</v>
      </c>
      <c r="Z10" s="89"/>
      <c r="AA10" s="89"/>
      <c r="AB10" s="89"/>
      <c r="AC10" s="90"/>
      <c r="AD10" s="90"/>
      <c r="AE10" s="89">
        <v>76201</v>
      </c>
      <c r="AF10" s="89"/>
      <c r="AG10" s="89"/>
      <c r="AH10" s="89"/>
      <c r="AI10" s="89"/>
      <c r="AM10" s="611" t="s">
        <v>824</v>
      </c>
      <c r="AN10" s="584"/>
      <c r="AO10" s="584"/>
      <c r="AP10" s="584"/>
      <c r="AQ10" s="584"/>
      <c r="AR10" s="584"/>
      <c r="AS10" s="584"/>
      <c r="AT10" s="584"/>
      <c r="AU10" s="584"/>
      <c r="AV10" s="584"/>
      <c r="AW10" s="584"/>
      <c r="AX10" s="584"/>
      <c r="AY10" s="584"/>
      <c r="AZ10" s="584"/>
      <c r="BA10" s="584"/>
      <c r="BB10" s="584"/>
      <c r="BC10" s="584"/>
      <c r="BD10" s="584"/>
      <c r="BG10" s="612"/>
      <c r="BH10" s="612"/>
      <c r="BI10" s="612"/>
      <c r="BJ10" s="612"/>
      <c r="BK10" s="612"/>
      <c r="BL10" s="612"/>
      <c r="BN10" s="612"/>
      <c r="BO10" s="612"/>
      <c r="BP10" s="612"/>
      <c r="BQ10" s="612"/>
      <c r="BR10" s="612"/>
      <c r="BS10" s="612"/>
      <c r="BT10" s="613"/>
      <c r="BX10" s="614"/>
    </row>
    <row r="11" spans="3:76" ht="21" customHeight="1">
      <c r="C11" s="86" t="s">
        <v>352</v>
      </c>
      <c r="D11" s="87"/>
      <c r="E11" s="87"/>
      <c r="F11" s="87"/>
      <c r="G11" s="87"/>
      <c r="H11" s="87"/>
      <c r="I11" s="87"/>
      <c r="J11" s="87"/>
      <c r="K11" s="87"/>
      <c r="L11" s="87"/>
      <c r="M11" s="87"/>
      <c r="N11" s="87"/>
      <c r="O11" s="87"/>
      <c r="P11" s="87"/>
      <c r="Q11" s="87"/>
      <c r="R11" s="87"/>
      <c r="S11" s="87"/>
      <c r="T11" s="80"/>
      <c r="U11" s="80"/>
      <c r="X11" s="88"/>
      <c r="Y11" s="91">
        <v>228612668</v>
      </c>
      <c r="Z11" s="91"/>
      <c r="AA11" s="91"/>
      <c r="AB11" s="91"/>
      <c r="AC11" s="90"/>
      <c r="AD11" s="90"/>
      <c r="AE11" s="91">
        <v>346483929</v>
      </c>
      <c r="AF11" s="91"/>
      <c r="AG11" s="91"/>
      <c r="AH11" s="91"/>
      <c r="AI11" s="91"/>
      <c r="AM11" s="611" t="s">
        <v>825</v>
      </c>
      <c r="AN11" s="584"/>
      <c r="AO11" s="584"/>
      <c r="AP11" s="584"/>
      <c r="AQ11" s="584"/>
      <c r="AR11" s="584"/>
      <c r="AS11" s="584"/>
      <c r="AT11" s="584"/>
      <c r="AU11" s="584"/>
      <c r="AV11" s="584"/>
      <c r="AW11" s="584"/>
      <c r="AX11" s="584"/>
      <c r="AY11" s="584"/>
      <c r="AZ11" s="584"/>
      <c r="BA11" s="584"/>
      <c r="BB11" s="584"/>
      <c r="BC11" s="584"/>
      <c r="BD11" s="584"/>
      <c r="BG11" s="615" t="e">
        <f>SUBTOTAL(9,#REF!)</f>
        <v>#REF!</v>
      </c>
      <c r="BH11" s="615"/>
      <c r="BI11" s="615"/>
      <c r="BJ11" s="615"/>
      <c r="BK11" s="615"/>
      <c r="BL11" s="615"/>
      <c r="BN11" s="615" t="e">
        <f>SUBTOTAL(9,#REF!)</f>
        <v>#REF!</v>
      </c>
      <c r="BO11" s="615"/>
      <c r="BP11" s="615"/>
      <c r="BQ11" s="615"/>
      <c r="BR11" s="615"/>
      <c r="BS11" s="615"/>
      <c r="BT11" s="616"/>
      <c r="BX11" s="614"/>
    </row>
    <row r="12" spans="1:78" s="94" customFormat="1" ht="21" customHeight="1" hidden="1">
      <c r="A12" s="60"/>
      <c r="B12" s="61"/>
      <c r="C12" s="92" t="s">
        <v>353</v>
      </c>
      <c r="D12" s="87"/>
      <c r="E12" s="87"/>
      <c r="F12" s="87"/>
      <c r="G12" s="87"/>
      <c r="H12" s="87"/>
      <c r="I12" s="87"/>
      <c r="J12" s="87"/>
      <c r="K12" s="87"/>
      <c r="L12" s="87"/>
      <c r="M12" s="87"/>
      <c r="N12" s="87"/>
      <c r="O12" s="87"/>
      <c r="P12" s="87"/>
      <c r="Q12" s="87"/>
      <c r="R12" s="87"/>
      <c r="S12" s="87"/>
      <c r="T12" s="80"/>
      <c r="U12" s="80"/>
      <c r="V12" s="617"/>
      <c r="W12" s="617"/>
      <c r="X12" s="88"/>
      <c r="Y12" s="93"/>
      <c r="Z12" s="93"/>
      <c r="AA12" s="93"/>
      <c r="AB12" s="93"/>
      <c r="AC12" s="90"/>
      <c r="AD12" s="90"/>
      <c r="AE12" s="93"/>
      <c r="AF12" s="93"/>
      <c r="AG12" s="93"/>
      <c r="AH12" s="93"/>
      <c r="AI12" s="93"/>
      <c r="AK12" s="61"/>
      <c r="AL12" s="61"/>
      <c r="AM12" s="86" t="s">
        <v>825</v>
      </c>
      <c r="AN12" s="61"/>
      <c r="AO12" s="61"/>
      <c r="AP12" s="61"/>
      <c r="AQ12" s="61"/>
      <c r="AR12" s="61"/>
      <c r="AS12" s="61"/>
      <c r="AT12" s="61"/>
      <c r="AU12" s="61"/>
      <c r="AV12" s="61"/>
      <c r="AW12" s="61"/>
      <c r="AX12" s="61"/>
      <c r="AY12" s="61"/>
      <c r="AZ12" s="61"/>
      <c r="BA12" s="61"/>
      <c r="BB12" s="61"/>
      <c r="BC12" s="61"/>
      <c r="BD12" s="61"/>
      <c r="BE12" s="62"/>
      <c r="BF12" s="62"/>
      <c r="BG12" s="516" t="e">
        <f>SUBTOTAL(9,#REF!)</f>
        <v>#REF!</v>
      </c>
      <c r="BH12" s="516"/>
      <c r="BI12" s="516"/>
      <c r="BJ12" s="516"/>
      <c r="BK12" s="516"/>
      <c r="BL12" s="516"/>
      <c r="BM12" s="62"/>
      <c r="BN12" s="516" t="e">
        <f>SUBTOTAL(9,#REF!)</f>
        <v>#REF!</v>
      </c>
      <c r="BO12" s="516"/>
      <c r="BP12" s="516"/>
      <c r="BQ12" s="516"/>
      <c r="BR12" s="516"/>
      <c r="BS12" s="516"/>
      <c r="BT12" s="489"/>
      <c r="BU12" s="618"/>
      <c r="BV12" s="618"/>
      <c r="BW12" s="511"/>
      <c r="BZ12" s="619"/>
    </row>
    <row r="13" spans="3:72" ht="21" customHeight="1" hidden="1">
      <c r="C13" s="95" t="s">
        <v>354</v>
      </c>
      <c r="D13" s="95"/>
      <c r="E13" s="95"/>
      <c r="F13" s="95"/>
      <c r="G13" s="95"/>
      <c r="H13" s="95"/>
      <c r="I13" s="95"/>
      <c r="J13" s="95"/>
      <c r="K13" s="95"/>
      <c r="L13" s="95"/>
      <c r="M13" s="95"/>
      <c r="N13" s="95"/>
      <c r="O13" s="95"/>
      <c r="P13" s="95"/>
      <c r="Q13" s="95"/>
      <c r="R13" s="95"/>
      <c r="S13" s="95"/>
      <c r="T13" s="80"/>
      <c r="U13" s="80"/>
      <c r="X13" s="96"/>
      <c r="Y13" s="97">
        <f>'[1]lien ket'!G16</f>
        <v>0</v>
      </c>
      <c r="Z13" s="97"/>
      <c r="AA13" s="97"/>
      <c r="AB13" s="97"/>
      <c r="AC13" s="90"/>
      <c r="AD13" s="90"/>
      <c r="AE13" s="97">
        <f>'[1]lien ket'!K16</f>
        <v>0</v>
      </c>
      <c r="AF13" s="97"/>
      <c r="AG13" s="97"/>
      <c r="AH13" s="97"/>
      <c r="AI13" s="97"/>
      <c r="AM13" s="518" t="s">
        <v>826</v>
      </c>
      <c r="BG13" s="615"/>
      <c r="BH13" s="615"/>
      <c r="BI13" s="615"/>
      <c r="BJ13" s="615"/>
      <c r="BK13" s="615"/>
      <c r="BL13" s="615"/>
      <c r="BN13" s="615"/>
      <c r="BO13" s="615"/>
      <c r="BP13" s="615"/>
      <c r="BQ13" s="615"/>
      <c r="BR13" s="615"/>
      <c r="BS13" s="615"/>
      <c r="BT13" s="616"/>
    </row>
    <row r="14" spans="3:76" ht="21" customHeight="1" thickBot="1">
      <c r="C14" s="98" t="s">
        <v>355</v>
      </c>
      <c r="D14" s="98"/>
      <c r="E14" s="98"/>
      <c r="F14" s="98"/>
      <c r="G14" s="98"/>
      <c r="H14" s="98"/>
      <c r="I14" s="98"/>
      <c r="J14" s="98"/>
      <c r="K14" s="98"/>
      <c r="L14" s="98"/>
      <c r="M14" s="98"/>
      <c r="N14" s="98"/>
      <c r="O14" s="98"/>
      <c r="P14" s="98"/>
      <c r="Q14" s="98"/>
      <c r="R14" s="98"/>
      <c r="S14" s="98"/>
      <c r="T14" s="99"/>
      <c r="U14" s="81"/>
      <c r="X14" s="100"/>
      <c r="Y14" s="101">
        <f>SUBTOTAL(9,X10:AB11)</f>
        <v>242780758</v>
      </c>
      <c r="Z14" s="101"/>
      <c r="AA14" s="101"/>
      <c r="AB14" s="101"/>
      <c r="AC14" s="90"/>
      <c r="AD14" s="90"/>
      <c r="AE14" s="101">
        <f>SUBTOTAL(9,AE10:AI11)</f>
        <v>346560130</v>
      </c>
      <c r="AF14" s="101"/>
      <c r="AG14" s="101"/>
      <c r="AH14" s="101"/>
      <c r="AI14" s="101"/>
      <c r="AM14" s="584" t="s">
        <v>827</v>
      </c>
      <c r="AN14" s="584"/>
      <c r="AO14" s="584"/>
      <c r="AP14" s="584"/>
      <c r="AQ14" s="584"/>
      <c r="AR14" s="584"/>
      <c r="AS14" s="584"/>
      <c r="AT14" s="584"/>
      <c r="AU14" s="584"/>
      <c r="AV14" s="584"/>
      <c r="AW14" s="584"/>
      <c r="AX14" s="584"/>
      <c r="AY14" s="584"/>
      <c r="AZ14" s="584"/>
      <c r="BA14" s="584"/>
      <c r="BB14" s="584"/>
      <c r="BC14" s="584"/>
      <c r="BD14" s="584"/>
      <c r="BG14" s="620">
        <f>SUBTOTAL(9,BG10:BL13)</f>
        <v>0</v>
      </c>
      <c r="BH14" s="620"/>
      <c r="BI14" s="620"/>
      <c r="BJ14" s="620"/>
      <c r="BK14" s="620"/>
      <c r="BL14" s="620"/>
      <c r="BN14" s="620">
        <f>SUBTOTAL(9,BN10:BS13)</f>
        <v>0</v>
      </c>
      <c r="BO14" s="620"/>
      <c r="BP14" s="620"/>
      <c r="BQ14" s="620"/>
      <c r="BR14" s="620"/>
      <c r="BS14" s="620"/>
      <c r="BT14" s="621"/>
      <c r="BU14" s="622">
        <f>'[1]Bao cao'!Y13-Y14</f>
        <v>103779372</v>
      </c>
      <c r="BV14" s="622">
        <f>'[1]Bao cao'!AG13-AE14</f>
        <v>94061620</v>
      </c>
      <c r="BW14" s="608"/>
      <c r="BX14" s="609"/>
    </row>
    <row r="15" spans="3:76" ht="20.25" customHeight="1" thickTop="1">
      <c r="C15" s="61"/>
      <c r="D15" s="61"/>
      <c r="E15" s="61"/>
      <c r="F15" s="61"/>
      <c r="G15" s="61"/>
      <c r="H15" s="61"/>
      <c r="I15" s="61"/>
      <c r="J15" s="61"/>
      <c r="K15" s="61"/>
      <c r="L15" s="61"/>
      <c r="M15" s="61"/>
      <c r="N15" s="61"/>
      <c r="O15" s="61"/>
      <c r="P15" s="61"/>
      <c r="Q15" s="61"/>
      <c r="R15" s="61"/>
      <c r="S15" s="61"/>
      <c r="T15" s="99"/>
      <c r="U15" s="81"/>
      <c r="X15" s="100"/>
      <c r="Y15" s="102"/>
      <c r="Z15" s="102"/>
      <c r="AA15" s="102"/>
      <c r="AB15" s="102"/>
      <c r="AE15" s="102"/>
      <c r="AF15" s="102"/>
      <c r="AG15" s="102"/>
      <c r="AH15" s="102"/>
      <c r="AI15" s="102"/>
      <c r="AM15" s="584"/>
      <c r="AN15" s="584"/>
      <c r="AO15" s="584"/>
      <c r="AP15" s="584"/>
      <c r="AQ15" s="584"/>
      <c r="AR15" s="584"/>
      <c r="AS15" s="584"/>
      <c r="AT15" s="584"/>
      <c r="AU15" s="584"/>
      <c r="AV15" s="584"/>
      <c r="AW15" s="584"/>
      <c r="AX15" s="584"/>
      <c r="AY15" s="584"/>
      <c r="AZ15" s="584"/>
      <c r="BA15" s="584"/>
      <c r="BB15" s="584"/>
      <c r="BC15" s="584"/>
      <c r="BD15" s="584"/>
      <c r="BG15" s="621"/>
      <c r="BH15" s="621"/>
      <c r="BI15" s="621"/>
      <c r="BJ15" s="621"/>
      <c r="BK15" s="621"/>
      <c r="BL15" s="621"/>
      <c r="BN15" s="621"/>
      <c r="BO15" s="621"/>
      <c r="BP15" s="621"/>
      <c r="BQ15" s="621"/>
      <c r="BR15" s="621"/>
      <c r="BS15" s="621"/>
      <c r="BT15" s="621"/>
      <c r="BU15" s="622"/>
      <c r="BV15" s="622"/>
      <c r="BW15" s="608"/>
      <c r="BX15" s="609"/>
    </row>
    <row r="16" spans="1:76" ht="21" customHeight="1">
      <c r="A16" s="78" t="s">
        <v>192</v>
      </c>
      <c r="B16" s="61" t="s">
        <v>349</v>
      </c>
      <c r="C16" s="103" t="s">
        <v>356</v>
      </c>
      <c r="T16" s="81"/>
      <c r="U16" s="81"/>
      <c r="BW16" s="608"/>
      <c r="BX16" s="609"/>
    </row>
    <row r="17" spans="3:76" ht="21" customHeight="1">
      <c r="C17" s="103"/>
      <c r="T17" s="81"/>
      <c r="U17" s="81"/>
      <c r="Y17" s="84" t="str">
        <f>'[1]Danh muc'!$B$17</f>
        <v>Số cuối năm</v>
      </c>
      <c r="Z17" s="85"/>
      <c r="AA17" s="85"/>
      <c r="AB17" s="85"/>
      <c r="AE17" s="84" t="str">
        <f>'[1]Danh muc'!$B$19</f>
        <v>Số đầu năm</v>
      </c>
      <c r="AF17" s="85"/>
      <c r="AG17" s="85"/>
      <c r="AH17" s="85"/>
      <c r="AI17" s="85"/>
      <c r="BW17" s="623"/>
      <c r="BX17" s="609"/>
    </row>
    <row r="18" spans="3:76" ht="21" customHeight="1">
      <c r="C18" s="62" t="s">
        <v>357</v>
      </c>
      <c r="T18" s="81"/>
      <c r="U18" s="81"/>
      <c r="Y18" s="89">
        <v>599497154</v>
      </c>
      <c r="Z18" s="89"/>
      <c r="AA18" s="89"/>
      <c r="AB18" s="89"/>
      <c r="AC18" s="90"/>
      <c r="AD18" s="90"/>
      <c r="AE18" s="89">
        <v>103474980</v>
      </c>
      <c r="AF18" s="89"/>
      <c r="AG18" s="89"/>
      <c r="AH18" s="89"/>
      <c r="AI18" s="89"/>
      <c r="BW18" s="624"/>
      <c r="BX18" s="609"/>
    </row>
    <row r="19" spans="3:76" ht="21" customHeight="1" hidden="1">
      <c r="C19" s="62" t="s">
        <v>358</v>
      </c>
      <c r="T19" s="81"/>
      <c r="U19" s="81"/>
      <c r="Y19" s="91">
        <f>'[1]lien ket'!G22</f>
        <v>0</v>
      </c>
      <c r="Z19" s="91"/>
      <c r="AA19" s="91"/>
      <c r="AB19" s="91"/>
      <c r="AC19" s="90"/>
      <c r="AD19" s="90"/>
      <c r="AE19" s="91">
        <f>'[1]lien ket'!K22</f>
        <v>0</v>
      </c>
      <c r="AF19" s="91"/>
      <c r="AG19" s="91"/>
      <c r="AH19" s="91"/>
      <c r="AI19" s="91"/>
      <c r="BW19" s="608"/>
      <c r="BX19" s="609"/>
    </row>
    <row r="20" spans="3:76" ht="21" customHeight="1" hidden="1">
      <c r="C20" s="104" t="s">
        <v>359</v>
      </c>
      <c r="T20" s="81"/>
      <c r="U20" s="81"/>
      <c r="Y20" s="105">
        <f>'[1]lien ket'!G24</f>
        <v>0</v>
      </c>
      <c r="Z20" s="105"/>
      <c r="AA20" s="105"/>
      <c r="AB20" s="105"/>
      <c r="AC20" s="106"/>
      <c r="AD20" s="106"/>
      <c r="AE20" s="105">
        <f>'[1]lien ket'!K24</f>
        <v>0</v>
      </c>
      <c r="AF20" s="105"/>
      <c r="AG20" s="105"/>
      <c r="AH20" s="105"/>
      <c r="AI20" s="105"/>
      <c r="BW20" s="608"/>
      <c r="BX20" s="609"/>
    </row>
    <row r="21" spans="3:76" ht="21" customHeight="1">
      <c r="C21" s="62" t="s">
        <v>360</v>
      </c>
      <c r="T21" s="81"/>
      <c r="U21" s="81"/>
      <c r="Y21" s="91">
        <v>-14677154</v>
      </c>
      <c r="Z21" s="91"/>
      <c r="AA21" s="91"/>
      <c r="AB21" s="91"/>
      <c r="AC21" s="90"/>
      <c r="AD21" s="90"/>
      <c r="AE21" s="91">
        <f>'[1]lien ket'!K24</f>
        <v>0</v>
      </c>
      <c r="AF21" s="91"/>
      <c r="AG21" s="91"/>
      <c r="AH21" s="91"/>
      <c r="AI21" s="91"/>
      <c r="BW21" s="608"/>
      <c r="BX21" s="609"/>
    </row>
    <row r="22" spans="3:76" ht="21" customHeight="1" thickBot="1">
      <c r="C22" s="103" t="s">
        <v>355</v>
      </c>
      <c r="T22" s="81"/>
      <c r="U22" s="81"/>
      <c r="Y22" s="101">
        <f>SUBTOTAL(9,X18:AB21)</f>
        <v>584820000</v>
      </c>
      <c r="Z22" s="101"/>
      <c r="AA22" s="101"/>
      <c r="AB22" s="101"/>
      <c r="AC22" s="90"/>
      <c r="AD22" s="90"/>
      <c r="AE22" s="101">
        <f>SUBTOTAL(9,AE18:AI21)</f>
        <v>103474980</v>
      </c>
      <c r="AF22" s="101"/>
      <c r="AG22" s="101"/>
      <c r="AH22" s="101"/>
      <c r="AI22" s="101"/>
      <c r="BU22" s="622">
        <f>'[1]Bao cao'!Y17</f>
        <v>103474980</v>
      </c>
      <c r="BV22" s="622">
        <f>'[1]Bao cao'!AG17</f>
        <v>0</v>
      </c>
      <c r="BW22" s="608"/>
      <c r="BX22" s="609"/>
    </row>
    <row r="23" spans="20:76" ht="21" customHeight="1" thickTop="1">
      <c r="T23" s="81"/>
      <c r="U23" s="81"/>
      <c r="BW23" s="608"/>
      <c r="BX23" s="609"/>
    </row>
    <row r="24" spans="1:76" ht="18.75" customHeight="1" hidden="1">
      <c r="A24" s="78">
        <f>'[1]Bao cao'!U26</f>
        <v>0</v>
      </c>
      <c r="B24" s="61" t="s">
        <v>349</v>
      </c>
      <c r="C24" s="103" t="s">
        <v>361</v>
      </c>
      <c r="T24" s="81"/>
      <c r="U24" s="81"/>
      <c r="BW24" s="608"/>
      <c r="BX24" s="609"/>
    </row>
    <row r="25" spans="20:76" ht="18" customHeight="1" hidden="1">
      <c r="T25" s="81"/>
      <c r="U25" s="81"/>
      <c r="Y25" s="107" t="str">
        <f>'[1]Danh muc'!$B$17</f>
        <v>Số cuối năm</v>
      </c>
      <c r="Z25" s="108"/>
      <c r="AA25" s="108"/>
      <c r="AB25" s="108"/>
      <c r="AE25" s="107" t="str">
        <f>'[1]Danh muc'!$B$19</f>
        <v>Số đầu năm</v>
      </c>
      <c r="AF25" s="108"/>
      <c r="AG25" s="108"/>
      <c r="AH25" s="108"/>
      <c r="AI25" s="108"/>
      <c r="BW25" s="608"/>
      <c r="BX25" s="609"/>
    </row>
    <row r="26" spans="3:76" ht="21" customHeight="1" hidden="1">
      <c r="C26" s="625" t="s">
        <v>362</v>
      </c>
      <c r="T26" s="81"/>
      <c r="U26" s="81"/>
      <c r="Y26" s="89">
        <f>'[1]lien ket'!G34</f>
        <v>0</v>
      </c>
      <c r="Z26" s="89"/>
      <c r="AA26" s="89"/>
      <c r="AB26" s="89"/>
      <c r="AC26" s="90"/>
      <c r="AD26" s="90"/>
      <c r="AE26" s="89">
        <f>'[1]lien ket'!K34</f>
        <v>0</v>
      </c>
      <c r="AF26" s="89"/>
      <c r="AG26" s="89"/>
      <c r="AH26" s="89"/>
      <c r="AI26" s="89"/>
      <c r="BW26" s="608"/>
      <c r="BX26" s="609"/>
    </row>
    <row r="27" spans="1:78" s="94" customFormat="1" ht="21" customHeight="1" hidden="1">
      <c r="A27" s="60"/>
      <c r="B27" s="61"/>
      <c r="C27" s="625" t="s">
        <v>363</v>
      </c>
      <c r="D27" s="62"/>
      <c r="E27" s="62"/>
      <c r="F27" s="62"/>
      <c r="G27" s="62"/>
      <c r="H27" s="62"/>
      <c r="I27" s="62"/>
      <c r="J27" s="62"/>
      <c r="K27" s="62"/>
      <c r="L27" s="62"/>
      <c r="M27" s="62"/>
      <c r="N27" s="62"/>
      <c r="O27" s="62"/>
      <c r="P27" s="62"/>
      <c r="Q27" s="62"/>
      <c r="R27" s="62"/>
      <c r="S27" s="62"/>
      <c r="T27" s="81"/>
      <c r="U27" s="81"/>
      <c r="V27" s="62"/>
      <c r="W27" s="62"/>
      <c r="X27" s="62"/>
      <c r="Y27" s="105">
        <f>'[1]lien ket'!G35</f>
        <v>0</v>
      </c>
      <c r="Z27" s="105"/>
      <c r="AA27" s="105"/>
      <c r="AB27" s="105"/>
      <c r="AC27" s="90"/>
      <c r="AD27" s="90"/>
      <c r="AE27" s="105">
        <f>'[1]lien ket'!K35</f>
        <v>0</v>
      </c>
      <c r="AF27" s="105"/>
      <c r="AG27" s="105"/>
      <c r="AH27" s="105"/>
      <c r="AI27" s="105"/>
      <c r="AK27" s="61"/>
      <c r="AL27" s="61"/>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18"/>
      <c r="BV27" s="618"/>
      <c r="BW27" s="626"/>
      <c r="BX27" s="627"/>
      <c r="BZ27" s="619"/>
    </row>
    <row r="28" spans="3:76" ht="21" customHeight="1" hidden="1">
      <c r="C28" s="625" t="s">
        <v>364</v>
      </c>
      <c r="T28" s="81"/>
      <c r="U28" s="81"/>
      <c r="Y28" s="105"/>
      <c r="Z28" s="105"/>
      <c r="AA28" s="105"/>
      <c r="AB28" s="105"/>
      <c r="AC28" s="90"/>
      <c r="AD28" s="90"/>
      <c r="AE28" s="105"/>
      <c r="AF28" s="105"/>
      <c r="AG28" s="105"/>
      <c r="AH28" s="105"/>
      <c r="AI28" s="105"/>
      <c r="BW28" s="608"/>
      <c r="BX28" s="609"/>
    </row>
    <row r="29" spans="1:78" s="94" customFormat="1" ht="21" customHeight="1" hidden="1">
      <c r="A29" s="60"/>
      <c r="B29" s="61"/>
      <c r="C29" s="625" t="s">
        <v>365</v>
      </c>
      <c r="D29" s="62"/>
      <c r="E29" s="62"/>
      <c r="F29" s="62"/>
      <c r="G29" s="62"/>
      <c r="H29" s="62"/>
      <c r="I29" s="62"/>
      <c r="J29" s="62"/>
      <c r="K29" s="62"/>
      <c r="L29" s="62"/>
      <c r="M29" s="62"/>
      <c r="N29" s="62"/>
      <c r="O29" s="62"/>
      <c r="P29" s="62"/>
      <c r="Q29" s="62"/>
      <c r="R29" s="62"/>
      <c r="S29" s="62"/>
      <c r="T29" s="81"/>
      <c r="U29" s="81"/>
      <c r="V29" s="62"/>
      <c r="W29" s="62"/>
      <c r="X29" s="62"/>
      <c r="Y29" s="91">
        <f>'[1]lien ket'!G33</f>
        <v>0</v>
      </c>
      <c r="Z29" s="91"/>
      <c r="AA29" s="91"/>
      <c r="AB29" s="91"/>
      <c r="AC29" s="90"/>
      <c r="AD29" s="90"/>
      <c r="AE29" s="91">
        <f>'[1]lien ket'!H33</f>
        <v>23445773</v>
      </c>
      <c r="AF29" s="91"/>
      <c r="AG29" s="91"/>
      <c r="AH29" s="91"/>
      <c r="AI29" s="91"/>
      <c r="AK29" s="61"/>
      <c r="AL29" s="61"/>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18"/>
      <c r="BV29" s="618"/>
      <c r="BW29" s="626"/>
      <c r="BX29" s="627"/>
      <c r="BZ29" s="619"/>
    </row>
    <row r="30" spans="1:78" s="114" customFormat="1" ht="21" customHeight="1" hidden="1">
      <c r="A30" s="109"/>
      <c r="B30" s="110"/>
      <c r="C30" s="628" t="s">
        <v>366</v>
      </c>
      <c r="D30" s="104"/>
      <c r="E30" s="104"/>
      <c r="F30" s="104"/>
      <c r="G30" s="104"/>
      <c r="H30" s="104"/>
      <c r="I30" s="104"/>
      <c r="J30" s="104"/>
      <c r="K30" s="104"/>
      <c r="L30" s="104"/>
      <c r="M30" s="104"/>
      <c r="N30" s="104"/>
      <c r="O30" s="104"/>
      <c r="P30" s="104"/>
      <c r="Q30" s="104"/>
      <c r="R30" s="104"/>
      <c r="S30" s="104"/>
      <c r="T30" s="111"/>
      <c r="U30" s="111"/>
      <c r="V30" s="104"/>
      <c r="W30" s="104"/>
      <c r="X30" s="104"/>
      <c r="Y30" s="112">
        <v>21395483</v>
      </c>
      <c r="Z30" s="112"/>
      <c r="AA30" s="112"/>
      <c r="AB30" s="112"/>
      <c r="AC30" s="113"/>
      <c r="AD30" s="113"/>
      <c r="AE30" s="112"/>
      <c r="AF30" s="112"/>
      <c r="AG30" s="112"/>
      <c r="AH30" s="112"/>
      <c r="AI30" s="112"/>
      <c r="AK30" s="110"/>
      <c r="AL30" s="110"/>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104"/>
      <c r="BT30" s="104"/>
      <c r="BU30" s="629"/>
      <c r="BV30" s="629"/>
      <c r="BW30" s="630"/>
      <c r="BX30" s="631"/>
      <c r="BZ30" s="619"/>
    </row>
    <row r="31" spans="1:78" s="114" customFormat="1" ht="21" customHeight="1" hidden="1">
      <c r="A31" s="109"/>
      <c r="B31" s="110"/>
      <c r="C31" s="628" t="s">
        <v>367</v>
      </c>
      <c r="D31" s="104"/>
      <c r="E31" s="104"/>
      <c r="F31" s="104"/>
      <c r="G31" s="104"/>
      <c r="H31" s="104"/>
      <c r="I31" s="104"/>
      <c r="J31" s="104"/>
      <c r="K31" s="104"/>
      <c r="L31" s="104"/>
      <c r="M31" s="104"/>
      <c r="N31" s="104"/>
      <c r="O31" s="104"/>
      <c r="P31" s="104"/>
      <c r="Q31" s="104"/>
      <c r="R31" s="104"/>
      <c r="S31" s="104"/>
      <c r="T31" s="111"/>
      <c r="U31" s="111"/>
      <c r="V31" s="104"/>
      <c r="W31" s="104"/>
      <c r="X31" s="104"/>
      <c r="Y31" s="115">
        <f>Y29-Y30</f>
        <v>-21395483</v>
      </c>
      <c r="Z31" s="115"/>
      <c r="AA31" s="115"/>
      <c r="AB31" s="115"/>
      <c r="AC31" s="113"/>
      <c r="AD31" s="113"/>
      <c r="AE31" s="115"/>
      <c r="AF31" s="115"/>
      <c r="AG31" s="115"/>
      <c r="AH31" s="115"/>
      <c r="AI31" s="115"/>
      <c r="AK31" s="110"/>
      <c r="AL31" s="110"/>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629"/>
      <c r="BV31" s="629"/>
      <c r="BW31" s="630"/>
      <c r="BX31" s="631"/>
      <c r="BZ31" s="619"/>
    </row>
    <row r="32" spans="3:76" ht="21" customHeight="1" hidden="1" thickBot="1">
      <c r="C32" s="103" t="s">
        <v>355</v>
      </c>
      <c r="T32" s="81"/>
      <c r="U32" s="81"/>
      <c r="Y32" s="101">
        <f>SUBTOTAL(9,X26:AB29)</f>
        <v>0</v>
      </c>
      <c r="Z32" s="101"/>
      <c r="AA32" s="101"/>
      <c r="AB32" s="101"/>
      <c r="AC32" s="90"/>
      <c r="AD32" s="90"/>
      <c r="AE32" s="101">
        <f>SUBTOTAL(9,AE26:AI29)</f>
        <v>23445773</v>
      </c>
      <c r="AF32" s="101"/>
      <c r="AG32" s="101"/>
      <c r="AH32" s="101"/>
      <c r="AI32" s="101"/>
      <c r="BU32" s="622">
        <f>'[1]Bao cao'!Y26-Y32</f>
        <v>0</v>
      </c>
      <c r="BV32" s="622">
        <f>'[1]Bao cao'!AG26-AE32</f>
        <v>0</v>
      </c>
      <c r="BW32" s="608"/>
      <c r="BX32" s="609"/>
    </row>
    <row r="33" spans="20:76" ht="14.25" customHeight="1" hidden="1" thickTop="1">
      <c r="T33" s="81"/>
      <c r="U33" s="81"/>
      <c r="BW33" s="608"/>
      <c r="BX33" s="609"/>
    </row>
    <row r="34" spans="1:76" ht="18" customHeight="1" hidden="1">
      <c r="A34" s="78">
        <f>'[1]Bao cao'!U30</f>
        <v>0</v>
      </c>
      <c r="B34" s="61" t="s">
        <v>349</v>
      </c>
      <c r="C34" s="103" t="s">
        <v>368</v>
      </c>
      <c r="D34" s="103"/>
      <c r="E34" s="103"/>
      <c r="F34" s="103"/>
      <c r="G34" s="103"/>
      <c r="H34" s="103"/>
      <c r="I34" s="103"/>
      <c r="J34" s="103"/>
      <c r="K34" s="103"/>
      <c r="L34" s="103"/>
      <c r="M34" s="103"/>
      <c r="N34" s="103"/>
      <c r="O34" s="103"/>
      <c r="P34" s="103"/>
      <c r="Q34" s="103"/>
      <c r="R34" s="103"/>
      <c r="S34" s="103"/>
      <c r="T34" s="80"/>
      <c r="U34" s="80"/>
      <c r="W34" s="81"/>
      <c r="X34" s="81"/>
      <c r="Y34" s="82"/>
      <c r="Z34" s="82"/>
      <c r="AA34" s="82"/>
      <c r="AB34" s="82"/>
      <c r="AE34" s="82"/>
      <c r="AF34" s="82"/>
      <c r="AG34" s="82"/>
      <c r="AH34" s="82"/>
      <c r="AI34" s="82"/>
      <c r="AK34" s="584">
        <v>3</v>
      </c>
      <c r="AL34" s="584" t="s">
        <v>349</v>
      </c>
      <c r="AM34" s="610" t="s">
        <v>828</v>
      </c>
      <c r="AN34" s="610"/>
      <c r="AO34" s="610"/>
      <c r="AP34" s="610"/>
      <c r="AQ34" s="610"/>
      <c r="AR34" s="610"/>
      <c r="AS34" s="610"/>
      <c r="AT34" s="610"/>
      <c r="AU34" s="610"/>
      <c r="AV34" s="610"/>
      <c r="AW34" s="610"/>
      <c r="AX34" s="610"/>
      <c r="AY34" s="610"/>
      <c r="AZ34" s="610"/>
      <c r="BA34" s="610"/>
      <c r="BB34" s="610"/>
      <c r="BC34" s="610"/>
      <c r="BD34" s="610"/>
      <c r="BW34" s="608"/>
      <c r="BX34" s="609"/>
    </row>
    <row r="35" spans="3:76" ht="17.25" customHeight="1" hidden="1">
      <c r="C35" s="103"/>
      <c r="D35" s="103"/>
      <c r="E35" s="103"/>
      <c r="F35" s="103"/>
      <c r="G35" s="103"/>
      <c r="H35" s="103"/>
      <c r="I35" s="103"/>
      <c r="J35" s="103"/>
      <c r="K35" s="103"/>
      <c r="L35" s="103"/>
      <c r="M35" s="103"/>
      <c r="N35" s="103"/>
      <c r="O35" s="103"/>
      <c r="P35" s="103"/>
      <c r="Q35" s="103"/>
      <c r="R35" s="103"/>
      <c r="S35" s="103"/>
      <c r="T35" s="83"/>
      <c r="U35" s="83"/>
      <c r="W35" s="81"/>
      <c r="X35" s="81"/>
      <c r="Y35" s="107" t="str">
        <f>'[1]Danh muc'!$B$17</f>
        <v>Số cuối năm</v>
      </c>
      <c r="Z35" s="108"/>
      <c r="AA35" s="108"/>
      <c r="AB35" s="108"/>
      <c r="AE35" s="107" t="str">
        <f>'[1]Danh muc'!$B$19</f>
        <v>Số đầu năm</v>
      </c>
      <c r="AF35" s="108"/>
      <c r="AG35" s="108"/>
      <c r="AH35" s="108"/>
      <c r="AI35" s="108"/>
      <c r="AM35" s="610"/>
      <c r="AN35" s="610"/>
      <c r="AO35" s="610"/>
      <c r="AP35" s="610"/>
      <c r="AQ35" s="610"/>
      <c r="AR35" s="610"/>
      <c r="AS35" s="610"/>
      <c r="AT35" s="610"/>
      <c r="AU35" s="610"/>
      <c r="AV35" s="610"/>
      <c r="AW35" s="610"/>
      <c r="AX35" s="610"/>
      <c r="AY35" s="610"/>
      <c r="AZ35" s="610"/>
      <c r="BA35" s="610"/>
      <c r="BB35" s="610"/>
      <c r="BC35" s="610"/>
      <c r="BD35" s="610"/>
      <c r="BW35" s="608"/>
      <c r="BX35" s="609"/>
    </row>
    <row r="36" spans="3:76" ht="21" customHeight="1" hidden="1">
      <c r="C36" s="86" t="s">
        <v>369</v>
      </c>
      <c r="D36" s="61"/>
      <c r="E36" s="61"/>
      <c r="F36" s="61"/>
      <c r="G36" s="61"/>
      <c r="H36" s="61"/>
      <c r="I36" s="61"/>
      <c r="J36" s="61"/>
      <c r="K36" s="61"/>
      <c r="L36" s="61"/>
      <c r="M36" s="61"/>
      <c r="N36" s="61"/>
      <c r="O36" s="61"/>
      <c r="P36" s="61"/>
      <c r="Q36" s="61"/>
      <c r="R36" s="61"/>
      <c r="S36" s="61"/>
      <c r="T36" s="80"/>
      <c r="U36" s="80"/>
      <c r="W36" s="81"/>
      <c r="X36" s="632"/>
      <c r="Y36" s="633">
        <f>'[1]lien ket'!G40</f>
        <v>0</v>
      </c>
      <c r="Z36" s="633"/>
      <c r="AA36" s="633"/>
      <c r="AB36" s="633"/>
      <c r="AC36" s="634"/>
      <c r="AD36" s="90"/>
      <c r="AE36" s="633">
        <f>'[1]lien ket'!K40</f>
        <v>0</v>
      </c>
      <c r="AF36" s="633"/>
      <c r="AG36" s="633"/>
      <c r="AH36" s="633"/>
      <c r="AI36" s="633"/>
      <c r="AM36" s="611" t="s">
        <v>829</v>
      </c>
      <c r="AN36" s="584"/>
      <c r="AO36" s="584"/>
      <c r="AP36" s="584"/>
      <c r="AQ36" s="584"/>
      <c r="AR36" s="584"/>
      <c r="AS36" s="584"/>
      <c r="AT36" s="584"/>
      <c r="AU36" s="584"/>
      <c r="AV36" s="584"/>
      <c r="AW36" s="584"/>
      <c r="AX36" s="584"/>
      <c r="AY36" s="584"/>
      <c r="AZ36" s="584"/>
      <c r="BA36" s="584"/>
      <c r="BB36" s="584"/>
      <c r="BC36" s="584"/>
      <c r="BD36" s="584"/>
      <c r="BG36" s="612"/>
      <c r="BH36" s="612"/>
      <c r="BI36" s="612"/>
      <c r="BJ36" s="612"/>
      <c r="BK36" s="612"/>
      <c r="BL36" s="612"/>
      <c r="BN36" s="612"/>
      <c r="BO36" s="612"/>
      <c r="BP36" s="612"/>
      <c r="BQ36" s="612"/>
      <c r="BR36" s="612"/>
      <c r="BS36" s="612"/>
      <c r="BT36" s="613"/>
      <c r="BW36" s="608"/>
      <c r="BX36" s="609"/>
    </row>
    <row r="37" spans="3:76" ht="21" customHeight="1" hidden="1">
      <c r="C37" s="86" t="s">
        <v>370</v>
      </c>
      <c r="D37" s="61"/>
      <c r="E37" s="61"/>
      <c r="F37" s="61"/>
      <c r="G37" s="61"/>
      <c r="H37" s="61"/>
      <c r="I37" s="61"/>
      <c r="J37" s="61"/>
      <c r="K37" s="61"/>
      <c r="L37" s="61"/>
      <c r="M37" s="61"/>
      <c r="N37" s="61"/>
      <c r="O37" s="61"/>
      <c r="P37" s="61"/>
      <c r="Q37" s="61"/>
      <c r="R37" s="61"/>
      <c r="S37" s="61"/>
      <c r="T37" s="80"/>
      <c r="U37" s="80"/>
      <c r="W37" s="81"/>
      <c r="X37" s="88"/>
      <c r="Y37" s="91">
        <f>'[1]lien ket'!G41</f>
        <v>0</v>
      </c>
      <c r="Z37" s="91"/>
      <c r="AA37" s="91"/>
      <c r="AB37" s="91"/>
      <c r="AC37" s="90"/>
      <c r="AD37" s="90"/>
      <c r="AE37" s="91">
        <f>'[1]lien ket'!K41</f>
        <v>0</v>
      </c>
      <c r="AF37" s="91"/>
      <c r="AG37" s="91"/>
      <c r="AH37" s="91"/>
      <c r="AI37" s="91"/>
      <c r="AM37" s="611" t="s">
        <v>830</v>
      </c>
      <c r="AN37" s="584"/>
      <c r="AO37" s="584"/>
      <c r="AP37" s="584"/>
      <c r="AQ37" s="584"/>
      <c r="AR37" s="584"/>
      <c r="AS37" s="584"/>
      <c r="AT37" s="584"/>
      <c r="AU37" s="584"/>
      <c r="AV37" s="584"/>
      <c r="AW37" s="584"/>
      <c r="AX37" s="584"/>
      <c r="AY37" s="584"/>
      <c r="AZ37" s="584"/>
      <c r="BA37" s="584"/>
      <c r="BB37" s="584"/>
      <c r="BC37" s="584"/>
      <c r="BD37" s="584"/>
      <c r="BG37" s="615"/>
      <c r="BH37" s="615"/>
      <c r="BI37" s="615"/>
      <c r="BJ37" s="615"/>
      <c r="BK37" s="615"/>
      <c r="BL37" s="615"/>
      <c r="BN37" s="615"/>
      <c r="BO37" s="615"/>
      <c r="BP37" s="615"/>
      <c r="BQ37" s="615"/>
      <c r="BR37" s="615"/>
      <c r="BS37" s="615"/>
      <c r="BT37" s="616"/>
      <c r="BW37" s="608"/>
      <c r="BX37" s="609"/>
    </row>
    <row r="38" spans="3:76" ht="21" customHeight="1" hidden="1">
      <c r="C38" s="86" t="s">
        <v>371</v>
      </c>
      <c r="D38" s="61"/>
      <c r="E38" s="61"/>
      <c r="F38" s="61"/>
      <c r="G38" s="61"/>
      <c r="H38" s="61"/>
      <c r="I38" s="61"/>
      <c r="J38" s="61"/>
      <c r="K38" s="61"/>
      <c r="L38" s="61"/>
      <c r="M38" s="61"/>
      <c r="N38" s="61"/>
      <c r="O38" s="61"/>
      <c r="P38" s="61"/>
      <c r="Q38" s="61"/>
      <c r="R38" s="61"/>
      <c r="S38" s="61"/>
      <c r="T38" s="80"/>
      <c r="U38" s="80"/>
      <c r="W38" s="81"/>
      <c r="X38" s="88"/>
      <c r="Y38" s="91">
        <f>'[1]lien ket'!G42</f>
        <v>0</v>
      </c>
      <c r="Z38" s="91"/>
      <c r="AA38" s="91"/>
      <c r="AB38" s="91"/>
      <c r="AC38" s="90"/>
      <c r="AD38" s="90"/>
      <c r="AE38" s="91">
        <f>'[1]lien ket'!K42</f>
        <v>0</v>
      </c>
      <c r="AF38" s="91"/>
      <c r="AG38" s="91"/>
      <c r="AH38" s="91"/>
      <c r="AI38" s="91"/>
      <c r="AM38" s="611" t="s">
        <v>831</v>
      </c>
      <c r="AN38" s="584"/>
      <c r="AO38" s="584"/>
      <c r="AP38" s="584"/>
      <c r="AQ38" s="584"/>
      <c r="AR38" s="584"/>
      <c r="AS38" s="584"/>
      <c r="AT38" s="584"/>
      <c r="AU38" s="584"/>
      <c r="AV38" s="584"/>
      <c r="AW38" s="584"/>
      <c r="AX38" s="584"/>
      <c r="AY38" s="584"/>
      <c r="AZ38" s="584"/>
      <c r="BA38" s="584"/>
      <c r="BB38" s="584"/>
      <c r="BC38" s="584"/>
      <c r="BD38" s="584"/>
      <c r="BG38" s="615"/>
      <c r="BH38" s="615"/>
      <c r="BI38" s="615"/>
      <c r="BJ38" s="615"/>
      <c r="BK38" s="615"/>
      <c r="BL38" s="615"/>
      <c r="BN38" s="615"/>
      <c r="BO38" s="615"/>
      <c r="BP38" s="615"/>
      <c r="BQ38" s="615"/>
      <c r="BR38" s="615"/>
      <c r="BS38" s="615"/>
      <c r="BT38" s="616"/>
      <c r="BW38" s="608"/>
      <c r="BX38" s="609"/>
    </row>
    <row r="39" spans="1:78" s="94" customFormat="1" ht="21" customHeight="1" hidden="1">
      <c r="A39" s="60"/>
      <c r="B39" s="61"/>
      <c r="C39" s="62" t="s">
        <v>372</v>
      </c>
      <c r="D39" s="62"/>
      <c r="E39" s="62"/>
      <c r="F39" s="62"/>
      <c r="G39" s="62"/>
      <c r="H39" s="62"/>
      <c r="I39" s="62"/>
      <c r="J39" s="62"/>
      <c r="K39" s="62"/>
      <c r="L39" s="62"/>
      <c r="M39" s="62"/>
      <c r="N39" s="62"/>
      <c r="O39" s="62"/>
      <c r="P39" s="62"/>
      <c r="Q39" s="62"/>
      <c r="R39" s="62"/>
      <c r="S39" s="62"/>
      <c r="T39" s="80"/>
      <c r="U39" s="80"/>
      <c r="V39" s="62"/>
      <c r="W39" s="81"/>
      <c r="X39" s="88"/>
      <c r="Y39" s="91">
        <f>'[1]lien ket'!G43</f>
        <v>0</v>
      </c>
      <c r="Z39" s="91"/>
      <c r="AA39" s="91"/>
      <c r="AB39" s="91"/>
      <c r="AC39" s="90"/>
      <c r="AD39" s="90"/>
      <c r="AE39" s="633">
        <f>'[1]lien ket'!K43</f>
        <v>0</v>
      </c>
      <c r="AF39" s="633"/>
      <c r="AG39" s="633"/>
      <c r="AH39" s="633"/>
      <c r="AI39" s="633"/>
      <c r="AK39" s="61"/>
      <c r="AL39" s="61"/>
      <c r="AM39" s="62" t="s">
        <v>832</v>
      </c>
      <c r="AN39" s="62"/>
      <c r="AO39" s="62"/>
      <c r="AP39" s="62"/>
      <c r="AQ39" s="62"/>
      <c r="AR39" s="62"/>
      <c r="AS39" s="62"/>
      <c r="AT39" s="62"/>
      <c r="AU39" s="62"/>
      <c r="AV39" s="62"/>
      <c r="AW39" s="62"/>
      <c r="AX39" s="62"/>
      <c r="AY39" s="62"/>
      <c r="AZ39" s="62"/>
      <c r="BA39" s="62"/>
      <c r="BB39" s="62"/>
      <c r="BC39" s="62"/>
      <c r="BD39" s="62"/>
      <c r="BE39" s="62"/>
      <c r="BF39" s="62"/>
      <c r="BG39" s="516"/>
      <c r="BH39" s="516"/>
      <c r="BI39" s="516"/>
      <c r="BJ39" s="516"/>
      <c r="BK39" s="516"/>
      <c r="BL39" s="516"/>
      <c r="BM39" s="62"/>
      <c r="BN39" s="516"/>
      <c r="BO39" s="516"/>
      <c r="BP39" s="516"/>
      <c r="BQ39" s="516"/>
      <c r="BR39" s="516"/>
      <c r="BS39" s="516"/>
      <c r="BT39" s="489"/>
      <c r="BU39" s="618"/>
      <c r="BV39" s="618"/>
      <c r="BW39" s="626"/>
      <c r="BX39" s="627"/>
      <c r="BZ39" s="619"/>
    </row>
    <row r="40" spans="3:76" ht="21" customHeight="1" hidden="1">
      <c r="C40" s="62" t="s">
        <v>373</v>
      </c>
      <c r="T40" s="80"/>
      <c r="U40" s="80"/>
      <c r="W40" s="81"/>
      <c r="X40" s="88"/>
      <c r="Y40" s="91">
        <f>'[1]lien ket'!G44</f>
        <v>0</v>
      </c>
      <c r="Z40" s="91"/>
      <c r="AA40" s="91"/>
      <c r="AB40" s="91"/>
      <c r="AC40" s="90"/>
      <c r="AD40" s="90"/>
      <c r="AE40" s="91">
        <f>'[1]lien ket'!K44</f>
        <v>0</v>
      </c>
      <c r="AF40" s="91"/>
      <c r="AG40" s="91"/>
      <c r="AH40" s="91"/>
      <c r="AI40" s="91"/>
      <c r="AM40" s="518" t="s">
        <v>833</v>
      </c>
      <c r="BG40" s="615"/>
      <c r="BH40" s="615"/>
      <c r="BI40" s="615"/>
      <c r="BJ40" s="615"/>
      <c r="BK40" s="615"/>
      <c r="BL40" s="615"/>
      <c r="BN40" s="615"/>
      <c r="BO40" s="615"/>
      <c r="BP40" s="615"/>
      <c r="BQ40" s="615"/>
      <c r="BR40" s="615"/>
      <c r="BS40" s="615"/>
      <c r="BT40" s="616"/>
      <c r="BU40" s="622"/>
      <c r="BW40" s="608"/>
      <c r="BX40" s="609"/>
    </row>
    <row r="41" spans="3:76" ht="21" customHeight="1" hidden="1">
      <c r="C41" s="62" t="s">
        <v>374</v>
      </c>
      <c r="T41" s="80"/>
      <c r="U41" s="80"/>
      <c r="W41" s="81"/>
      <c r="X41" s="88"/>
      <c r="Y41" s="91">
        <f>'[1]lien ket'!G45</f>
        <v>0</v>
      </c>
      <c r="Z41" s="91"/>
      <c r="AA41" s="91"/>
      <c r="AB41" s="91"/>
      <c r="AC41" s="90"/>
      <c r="AD41" s="90"/>
      <c r="AE41" s="91">
        <f>'[1]lien ket'!K45</f>
        <v>0</v>
      </c>
      <c r="AF41" s="91"/>
      <c r="AG41" s="91"/>
      <c r="AH41" s="91"/>
      <c r="AI41" s="91"/>
      <c r="AM41" s="518" t="s">
        <v>834</v>
      </c>
      <c r="BG41" s="615"/>
      <c r="BH41" s="615"/>
      <c r="BI41" s="615"/>
      <c r="BJ41" s="615"/>
      <c r="BK41" s="615"/>
      <c r="BL41" s="615"/>
      <c r="BN41" s="615"/>
      <c r="BO41" s="615"/>
      <c r="BP41" s="615"/>
      <c r="BQ41" s="615"/>
      <c r="BR41" s="615"/>
      <c r="BS41" s="615"/>
      <c r="BT41" s="616"/>
      <c r="BU41" s="622"/>
      <c r="BW41" s="608"/>
      <c r="BX41" s="609"/>
    </row>
    <row r="42" spans="3:76" ht="21" customHeight="1" hidden="1">
      <c r="C42" s="62" t="s">
        <v>375</v>
      </c>
      <c r="T42" s="80"/>
      <c r="U42" s="80"/>
      <c r="W42" s="81"/>
      <c r="X42" s="88"/>
      <c r="Y42" s="91">
        <f>'[1]lien ket'!G46</f>
        <v>0</v>
      </c>
      <c r="Z42" s="91"/>
      <c r="AA42" s="91"/>
      <c r="AB42" s="91"/>
      <c r="AC42" s="90"/>
      <c r="AD42" s="90"/>
      <c r="AE42" s="91">
        <f>'[1]lien ket'!K46</f>
        <v>0</v>
      </c>
      <c r="AF42" s="91"/>
      <c r="AG42" s="91"/>
      <c r="AH42" s="91"/>
      <c r="AI42" s="91"/>
      <c r="AM42" s="518" t="s">
        <v>835</v>
      </c>
      <c r="BG42" s="635"/>
      <c r="BH42" s="635"/>
      <c r="BI42" s="635"/>
      <c r="BJ42" s="635"/>
      <c r="BK42" s="635"/>
      <c r="BL42" s="635"/>
      <c r="BN42" s="635"/>
      <c r="BO42" s="635"/>
      <c r="BP42" s="635"/>
      <c r="BQ42" s="635"/>
      <c r="BR42" s="635"/>
      <c r="BS42" s="635"/>
      <c r="BT42" s="613"/>
      <c r="BU42" s="622"/>
      <c r="BW42" s="608"/>
      <c r="BX42" s="609"/>
    </row>
    <row r="43" spans="20:76" ht="21" customHeight="1" hidden="1">
      <c r="T43" s="83"/>
      <c r="U43" s="83"/>
      <c r="W43" s="81"/>
      <c r="X43" s="632"/>
      <c r="Y43" s="636"/>
      <c r="Z43" s="636"/>
      <c r="AA43" s="636"/>
      <c r="AB43" s="636"/>
      <c r="AC43" s="634"/>
      <c r="AD43" s="90"/>
      <c r="AE43" s="636"/>
      <c r="AF43" s="636"/>
      <c r="AG43" s="636"/>
      <c r="AH43" s="636"/>
      <c r="AI43" s="636"/>
      <c r="BG43" s="613"/>
      <c r="BH43" s="613"/>
      <c r="BI43" s="613"/>
      <c r="BJ43" s="613"/>
      <c r="BK43" s="613"/>
      <c r="BL43" s="613"/>
      <c r="BN43" s="613"/>
      <c r="BO43" s="613"/>
      <c r="BP43" s="613"/>
      <c r="BQ43" s="613"/>
      <c r="BR43" s="613"/>
      <c r="BS43" s="613"/>
      <c r="BT43" s="613"/>
      <c r="BU43" s="622"/>
      <c r="BW43" s="608"/>
      <c r="BX43" s="609"/>
    </row>
    <row r="44" spans="1:78" s="94" customFormat="1" ht="21" customHeight="1" hidden="1" thickBot="1">
      <c r="A44" s="60"/>
      <c r="B44" s="61"/>
      <c r="C44" s="98" t="s">
        <v>355</v>
      </c>
      <c r="D44" s="98"/>
      <c r="E44" s="98"/>
      <c r="F44" s="98"/>
      <c r="G44" s="98"/>
      <c r="H44" s="98"/>
      <c r="I44" s="98"/>
      <c r="J44" s="98"/>
      <c r="K44" s="98"/>
      <c r="L44" s="98"/>
      <c r="M44" s="98"/>
      <c r="N44" s="98"/>
      <c r="O44" s="98"/>
      <c r="P44" s="98"/>
      <c r="Q44" s="98"/>
      <c r="R44" s="98"/>
      <c r="S44" s="98"/>
      <c r="T44" s="80"/>
      <c r="U44" s="80"/>
      <c r="V44" s="62"/>
      <c r="W44" s="81"/>
      <c r="X44" s="100"/>
      <c r="Y44" s="101">
        <f>SUBTOTAL(9,X36:AB43)</f>
        <v>0</v>
      </c>
      <c r="Z44" s="101"/>
      <c r="AA44" s="101"/>
      <c r="AB44" s="101"/>
      <c r="AC44" s="90"/>
      <c r="AD44" s="90"/>
      <c r="AE44" s="101">
        <f>SUBTOTAL(9,AE36:AI43)</f>
        <v>0</v>
      </c>
      <c r="AF44" s="101"/>
      <c r="AG44" s="101"/>
      <c r="AH44" s="101"/>
      <c r="AI44" s="101"/>
      <c r="AK44" s="61"/>
      <c r="AL44" s="61"/>
      <c r="AM44" s="61" t="s">
        <v>836</v>
      </c>
      <c r="AN44" s="61"/>
      <c r="AO44" s="61"/>
      <c r="AP44" s="61"/>
      <c r="AQ44" s="61"/>
      <c r="AR44" s="61"/>
      <c r="AS44" s="61"/>
      <c r="AT44" s="61"/>
      <c r="AU44" s="61"/>
      <c r="AV44" s="61"/>
      <c r="AW44" s="61"/>
      <c r="AX44" s="61"/>
      <c r="AY44" s="61"/>
      <c r="AZ44" s="61"/>
      <c r="BA44" s="61"/>
      <c r="BB44" s="61"/>
      <c r="BC44" s="61"/>
      <c r="BD44" s="61"/>
      <c r="BE44" s="62"/>
      <c r="BF44" s="62"/>
      <c r="BG44" s="637">
        <f>SUBTOTAL(9,BG36:BL42)</f>
        <v>0</v>
      </c>
      <c r="BH44" s="637"/>
      <c r="BI44" s="637"/>
      <c r="BJ44" s="637"/>
      <c r="BK44" s="637"/>
      <c r="BL44" s="637"/>
      <c r="BM44" s="62"/>
      <c r="BN44" s="637">
        <f>SUBTOTAL(9,BN36:BS42)</f>
        <v>0</v>
      </c>
      <c r="BO44" s="637"/>
      <c r="BP44" s="637"/>
      <c r="BQ44" s="637"/>
      <c r="BR44" s="637"/>
      <c r="BS44" s="637"/>
      <c r="BT44" s="100"/>
      <c r="BU44" s="638">
        <f>'[1]Bao cao'!Y30-Y44</f>
        <v>0</v>
      </c>
      <c r="BV44" s="638">
        <f>'[1]Bao cao'!AG30-AE44</f>
        <v>0</v>
      </c>
      <c r="BW44" s="626"/>
      <c r="BX44" s="627"/>
      <c r="BZ44" s="619"/>
    </row>
    <row r="45" spans="3:76" ht="12" customHeight="1" hidden="1" thickTop="1">
      <c r="C45" s="116"/>
      <c r="D45" s="116"/>
      <c r="E45" s="116"/>
      <c r="F45" s="116"/>
      <c r="G45" s="116"/>
      <c r="H45" s="116"/>
      <c r="I45" s="116"/>
      <c r="J45" s="116"/>
      <c r="K45" s="116"/>
      <c r="L45" s="116"/>
      <c r="M45" s="116"/>
      <c r="N45" s="116"/>
      <c r="O45" s="116"/>
      <c r="P45" s="116"/>
      <c r="Q45" s="116"/>
      <c r="R45" s="116"/>
      <c r="S45" s="116"/>
      <c r="T45" s="117"/>
      <c r="U45" s="117"/>
      <c r="V45" s="116"/>
      <c r="W45" s="116"/>
      <c r="X45" s="116"/>
      <c r="Y45" s="116"/>
      <c r="Z45" s="116"/>
      <c r="AA45" s="116"/>
      <c r="AB45" s="116"/>
      <c r="AM45" s="639"/>
      <c r="AN45" s="639"/>
      <c r="AO45" s="639"/>
      <c r="AP45" s="639"/>
      <c r="AQ45" s="639"/>
      <c r="AR45" s="639"/>
      <c r="AS45" s="639"/>
      <c r="AT45" s="639"/>
      <c r="AU45" s="639"/>
      <c r="AV45" s="639"/>
      <c r="AW45" s="639"/>
      <c r="AX45" s="639"/>
      <c r="AY45" s="639"/>
      <c r="AZ45" s="639"/>
      <c r="BA45" s="639"/>
      <c r="BB45" s="639"/>
      <c r="BC45" s="639"/>
      <c r="BD45" s="639"/>
      <c r="BE45" s="639"/>
      <c r="BF45" s="639"/>
      <c r="BG45" s="639"/>
      <c r="BH45" s="639"/>
      <c r="BI45" s="639"/>
      <c r="BJ45" s="639"/>
      <c r="BK45" s="639"/>
      <c r="BL45" s="639"/>
      <c r="BW45" s="608"/>
      <c r="BX45" s="609"/>
    </row>
    <row r="46" spans="3:76" ht="21" customHeight="1" hidden="1">
      <c r="C46" s="116" t="s">
        <v>376</v>
      </c>
      <c r="D46" s="116"/>
      <c r="E46" s="116"/>
      <c r="F46" s="116"/>
      <c r="G46" s="116"/>
      <c r="H46" s="116"/>
      <c r="I46" s="116"/>
      <c r="J46" s="116"/>
      <c r="K46" s="116"/>
      <c r="L46" s="116"/>
      <c r="M46" s="116"/>
      <c r="N46" s="116"/>
      <c r="O46" s="116"/>
      <c r="P46" s="116"/>
      <c r="Q46" s="116"/>
      <c r="R46" s="116"/>
      <c r="S46" s="116"/>
      <c r="T46" s="117"/>
      <c r="U46" s="117"/>
      <c r="V46" s="116"/>
      <c r="W46" s="116"/>
      <c r="X46" s="116"/>
      <c r="Y46" s="116"/>
      <c r="Z46" s="116"/>
      <c r="AA46" s="116"/>
      <c r="AB46" s="116"/>
      <c r="AD46" s="640">
        <f>-'[1]lien ket'!E48</f>
        <v>0</v>
      </c>
      <c r="AE46" s="640"/>
      <c r="AF46" s="640"/>
      <c r="AG46" s="640"/>
      <c r="AH46" s="640"/>
      <c r="AI46" s="640"/>
      <c r="AM46" s="639" t="s">
        <v>837</v>
      </c>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N46" s="641"/>
      <c r="BO46" s="641"/>
      <c r="BP46" s="641"/>
      <c r="BQ46" s="641"/>
      <c r="BR46" s="641"/>
      <c r="BS46" s="641"/>
      <c r="BT46" s="613"/>
      <c r="BW46" s="608"/>
      <c r="BX46" s="609"/>
    </row>
    <row r="47" spans="3:76" ht="21" customHeight="1" hidden="1">
      <c r="C47" s="116" t="s">
        <v>377</v>
      </c>
      <c r="D47" s="116"/>
      <c r="E47" s="116"/>
      <c r="F47" s="116"/>
      <c r="G47" s="116"/>
      <c r="H47" s="116"/>
      <c r="I47" s="116"/>
      <c r="J47" s="116"/>
      <c r="K47" s="116"/>
      <c r="L47" s="116"/>
      <c r="M47" s="116"/>
      <c r="N47" s="116"/>
      <c r="O47" s="116"/>
      <c r="P47" s="116"/>
      <c r="Q47" s="116"/>
      <c r="R47" s="116"/>
      <c r="S47" s="116"/>
      <c r="T47" s="117"/>
      <c r="U47" s="117"/>
      <c r="V47" s="116"/>
      <c r="W47" s="116"/>
      <c r="X47" s="116"/>
      <c r="Y47" s="116"/>
      <c r="Z47" s="116"/>
      <c r="AA47" s="116"/>
      <c r="AB47" s="116"/>
      <c r="AD47" s="118"/>
      <c r="AE47" s="118"/>
      <c r="AF47" s="118"/>
      <c r="AG47" s="118"/>
      <c r="AH47" s="118"/>
      <c r="AI47" s="118"/>
      <c r="AM47" s="639" t="s">
        <v>838</v>
      </c>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N47" s="642"/>
      <c r="BO47" s="642"/>
      <c r="BP47" s="642"/>
      <c r="BQ47" s="642"/>
      <c r="BR47" s="642"/>
      <c r="BS47" s="642"/>
      <c r="BT47" s="613"/>
      <c r="BW47" s="608"/>
      <c r="BX47" s="609"/>
    </row>
    <row r="48" spans="3:76" ht="21" customHeight="1" hidden="1">
      <c r="C48" s="116" t="s">
        <v>378</v>
      </c>
      <c r="D48" s="116"/>
      <c r="E48" s="116"/>
      <c r="F48" s="116"/>
      <c r="G48" s="116"/>
      <c r="H48" s="116"/>
      <c r="I48" s="116"/>
      <c r="J48" s="116"/>
      <c r="K48" s="116"/>
      <c r="L48" s="116"/>
      <c r="M48" s="116"/>
      <c r="N48" s="116"/>
      <c r="O48" s="116"/>
      <c r="P48" s="116"/>
      <c r="Q48" s="116"/>
      <c r="R48" s="116"/>
      <c r="S48" s="116"/>
      <c r="T48" s="117"/>
      <c r="U48" s="117"/>
      <c r="V48" s="116"/>
      <c r="W48" s="116"/>
      <c r="X48" s="116"/>
      <c r="Y48" s="116"/>
      <c r="Z48" s="116"/>
      <c r="AA48" s="116"/>
      <c r="AB48" s="116"/>
      <c r="AD48" s="118"/>
      <c r="AE48" s="118"/>
      <c r="AF48" s="118"/>
      <c r="AG48" s="118"/>
      <c r="AH48" s="118"/>
      <c r="AI48" s="118"/>
      <c r="AM48" s="639" t="s">
        <v>839</v>
      </c>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N48" s="642"/>
      <c r="BO48" s="642"/>
      <c r="BP48" s="642"/>
      <c r="BQ48" s="642"/>
      <c r="BR48" s="642"/>
      <c r="BS48" s="642"/>
      <c r="BT48" s="613"/>
      <c r="BW48" s="608"/>
      <c r="BX48" s="609"/>
    </row>
    <row r="49" spans="3:76" ht="4.5" customHeight="1">
      <c r="C49" s="116"/>
      <c r="D49" s="116"/>
      <c r="E49" s="116"/>
      <c r="F49" s="116"/>
      <c r="G49" s="116"/>
      <c r="H49" s="116"/>
      <c r="I49" s="116"/>
      <c r="J49" s="116"/>
      <c r="K49" s="116"/>
      <c r="L49" s="116"/>
      <c r="M49" s="116"/>
      <c r="N49" s="116"/>
      <c r="O49" s="116"/>
      <c r="P49" s="116"/>
      <c r="Q49" s="116"/>
      <c r="R49" s="116"/>
      <c r="S49" s="116"/>
      <c r="T49" s="117"/>
      <c r="U49" s="117"/>
      <c r="V49" s="116"/>
      <c r="W49" s="116"/>
      <c r="X49" s="116"/>
      <c r="Y49" s="116"/>
      <c r="Z49" s="116"/>
      <c r="AA49" s="116"/>
      <c r="AB49" s="116"/>
      <c r="AD49" s="88"/>
      <c r="AE49" s="88"/>
      <c r="AF49" s="88"/>
      <c r="AG49" s="88"/>
      <c r="AH49" s="88"/>
      <c r="AI49" s="88"/>
      <c r="AM49" s="639"/>
      <c r="AN49" s="639"/>
      <c r="AO49" s="639"/>
      <c r="AP49" s="639"/>
      <c r="AQ49" s="639"/>
      <c r="AR49" s="639"/>
      <c r="AS49" s="639"/>
      <c r="AT49" s="639"/>
      <c r="AU49" s="639"/>
      <c r="AV49" s="639"/>
      <c r="AW49" s="639"/>
      <c r="AX49" s="639"/>
      <c r="AY49" s="639"/>
      <c r="AZ49" s="639"/>
      <c r="BA49" s="639"/>
      <c r="BB49" s="639"/>
      <c r="BC49" s="639"/>
      <c r="BD49" s="639"/>
      <c r="BE49" s="639"/>
      <c r="BF49" s="639"/>
      <c r="BG49" s="639"/>
      <c r="BH49" s="639"/>
      <c r="BI49" s="639"/>
      <c r="BJ49" s="639"/>
      <c r="BK49" s="639"/>
      <c r="BL49" s="639"/>
      <c r="BN49" s="613"/>
      <c r="BO49" s="613"/>
      <c r="BP49" s="613"/>
      <c r="BQ49" s="613"/>
      <c r="BR49" s="613"/>
      <c r="BS49" s="613"/>
      <c r="BT49" s="613"/>
      <c r="BW49" s="608"/>
      <c r="BX49" s="609"/>
    </row>
    <row r="50" spans="1:76" ht="18" customHeight="1">
      <c r="A50" s="78" t="s">
        <v>192</v>
      </c>
      <c r="B50" s="61" t="s">
        <v>349</v>
      </c>
      <c r="C50" s="103" t="s">
        <v>379</v>
      </c>
      <c r="D50" s="103"/>
      <c r="E50" s="103"/>
      <c r="F50" s="103"/>
      <c r="G50" s="103"/>
      <c r="H50" s="103"/>
      <c r="I50" s="103"/>
      <c r="J50" s="103"/>
      <c r="K50" s="103"/>
      <c r="L50" s="103"/>
      <c r="M50" s="103"/>
      <c r="N50" s="103"/>
      <c r="O50" s="103"/>
      <c r="P50" s="103"/>
      <c r="Q50" s="103"/>
      <c r="R50" s="103"/>
      <c r="S50" s="103"/>
      <c r="T50" s="119"/>
      <c r="U50" s="81"/>
      <c r="W50" s="94"/>
      <c r="Y50" s="85"/>
      <c r="Z50" s="85"/>
      <c r="AA50" s="85"/>
      <c r="AB50" s="85"/>
      <c r="AC50" s="120"/>
      <c r="AD50" s="121"/>
      <c r="AE50" s="84"/>
      <c r="AF50" s="84"/>
      <c r="AG50" s="84"/>
      <c r="AH50" s="84"/>
      <c r="AI50" s="84"/>
      <c r="AK50" s="584">
        <v>4</v>
      </c>
      <c r="AL50" s="584" t="s">
        <v>349</v>
      </c>
      <c r="AM50" s="610" t="s">
        <v>840</v>
      </c>
      <c r="AN50" s="610"/>
      <c r="AO50" s="610"/>
      <c r="AP50" s="610"/>
      <c r="AQ50" s="610"/>
      <c r="AR50" s="610"/>
      <c r="AS50" s="610"/>
      <c r="AT50" s="610"/>
      <c r="AU50" s="610"/>
      <c r="AV50" s="610"/>
      <c r="AW50" s="610"/>
      <c r="AX50" s="610"/>
      <c r="AY50" s="610"/>
      <c r="AZ50" s="610"/>
      <c r="BA50" s="610"/>
      <c r="BB50" s="610"/>
      <c r="BC50" s="610"/>
      <c r="BD50" s="610"/>
      <c r="BW50" s="608"/>
      <c r="BX50" s="609"/>
    </row>
    <row r="51" spans="3:76" ht="22.5" customHeight="1">
      <c r="C51" s="103"/>
      <c r="D51" s="103"/>
      <c r="E51" s="103"/>
      <c r="F51" s="103"/>
      <c r="G51" s="103"/>
      <c r="H51" s="103"/>
      <c r="I51" s="103"/>
      <c r="J51" s="103"/>
      <c r="K51" s="103"/>
      <c r="L51" s="103"/>
      <c r="M51" s="103"/>
      <c r="N51" s="103"/>
      <c r="O51" s="103"/>
      <c r="P51" s="103"/>
      <c r="Q51" s="103"/>
      <c r="R51" s="103"/>
      <c r="S51" s="103"/>
      <c r="T51" s="119"/>
      <c r="U51" s="81"/>
      <c r="W51" s="94"/>
      <c r="Y51" s="107" t="str">
        <f>'[1]Danh muc'!$B$17</f>
        <v>Số cuối năm</v>
      </c>
      <c r="Z51" s="108"/>
      <c r="AA51" s="108"/>
      <c r="AB51" s="108"/>
      <c r="AE51" s="107" t="str">
        <f>'[1]Danh muc'!$B$19</f>
        <v>Số đầu năm</v>
      </c>
      <c r="AF51" s="108"/>
      <c r="AG51" s="108"/>
      <c r="AH51" s="108"/>
      <c r="AI51" s="108"/>
      <c r="AM51" s="610"/>
      <c r="AN51" s="610"/>
      <c r="AO51" s="610"/>
      <c r="AP51" s="610"/>
      <c r="AQ51" s="610"/>
      <c r="AR51" s="610"/>
      <c r="AS51" s="610"/>
      <c r="AT51" s="610"/>
      <c r="AU51" s="610"/>
      <c r="AV51" s="610"/>
      <c r="AW51" s="610"/>
      <c r="AX51" s="610"/>
      <c r="AY51" s="610"/>
      <c r="AZ51" s="610"/>
      <c r="BA51" s="610"/>
      <c r="BB51" s="610"/>
      <c r="BC51" s="610"/>
      <c r="BD51" s="610"/>
      <c r="BW51" s="608"/>
      <c r="BX51" s="609"/>
    </row>
    <row r="52" spans="3:76" ht="21" customHeight="1">
      <c r="C52" s="62" t="s">
        <v>380</v>
      </c>
      <c r="T52" s="122"/>
      <c r="U52" s="122"/>
      <c r="W52" s="94"/>
      <c r="X52" s="643"/>
      <c r="Y52" s="644">
        <f>'[1]lien ket'!G54</f>
        <v>5210025</v>
      </c>
      <c r="Z52" s="644"/>
      <c r="AA52" s="644"/>
      <c r="AB52" s="644"/>
      <c r="AC52" s="123"/>
      <c r="AD52" s="124"/>
      <c r="AE52" s="644">
        <f>'[1]lien ket'!K54</f>
        <v>5210025</v>
      </c>
      <c r="AF52" s="644"/>
      <c r="AG52" s="644"/>
      <c r="AH52" s="644"/>
      <c r="AI52" s="644"/>
      <c r="AM52" s="645" t="s">
        <v>841</v>
      </c>
      <c r="BG52" s="615"/>
      <c r="BH52" s="615"/>
      <c r="BI52" s="615"/>
      <c r="BJ52" s="615"/>
      <c r="BK52" s="615"/>
      <c r="BL52" s="615"/>
      <c r="BN52" s="646"/>
      <c r="BO52" s="646"/>
      <c r="BP52" s="646"/>
      <c r="BQ52" s="646"/>
      <c r="BR52" s="646"/>
      <c r="BS52" s="646"/>
      <c r="BT52" s="647"/>
      <c r="BW52" s="608"/>
      <c r="BX52" s="609"/>
    </row>
    <row r="53" spans="3:76" ht="21" customHeight="1" hidden="1">
      <c r="C53" s="62" t="s">
        <v>381</v>
      </c>
      <c r="T53" s="125"/>
      <c r="U53" s="125"/>
      <c r="W53" s="94"/>
      <c r="X53" s="643"/>
      <c r="Y53" s="644">
        <f>'[1]lien ket'!D57</f>
        <v>0</v>
      </c>
      <c r="Z53" s="644"/>
      <c r="AA53" s="644"/>
      <c r="AB53" s="644"/>
      <c r="AC53" s="123"/>
      <c r="AD53" s="124"/>
      <c r="AE53" s="644">
        <f>'[1]lien ket'!H57</f>
        <v>0</v>
      </c>
      <c r="AF53" s="644"/>
      <c r="AG53" s="644"/>
      <c r="AH53" s="644"/>
      <c r="AI53" s="644"/>
      <c r="AM53" s="645"/>
      <c r="BG53" s="616"/>
      <c r="BH53" s="616"/>
      <c r="BI53" s="616"/>
      <c r="BJ53" s="616"/>
      <c r="BK53" s="616"/>
      <c r="BL53" s="616"/>
      <c r="BN53" s="647"/>
      <c r="BO53" s="647"/>
      <c r="BP53" s="647"/>
      <c r="BQ53" s="647"/>
      <c r="BR53" s="647"/>
      <c r="BS53" s="647"/>
      <c r="BT53" s="647"/>
      <c r="BW53" s="608"/>
      <c r="BX53" s="609"/>
    </row>
    <row r="54" spans="1:78" s="94" customFormat="1" ht="21" customHeight="1">
      <c r="A54" s="60"/>
      <c r="B54" s="61"/>
      <c r="C54" s="62" t="s">
        <v>382</v>
      </c>
      <c r="D54" s="62"/>
      <c r="E54" s="62"/>
      <c r="F54" s="62"/>
      <c r="G54" s="62"/>
      <c r="H54" s="62"/>
      <c r="I54" s="62"/>
      <c r="J54" s="62"/>
      <c r="K54" s="62"/>
      <c r="L54" s="62"/>
      <c r="M54" s="62"/>
      <c r="N54" s="62"/>
      <c r="O54" s="62"/>
      <c r="P54" s="62"/>
      <c r="Q54" s="62"/>
      <c r="R54" s="62"/>
      <c r="S54" s="62"/>
      <c r="T54" s="125"/>
      <c r="U54" s="125"/>
      <c r="V54" s="62"/>
      <c r="X54" s="643"/>
      <c r="Y54" s="644">
        <f>'[1]lien ket'!G56</f>
        <v>153169168</v>
      </c>
      <c r="Z54" s="644"/>
      <c r="AA54" s="644"/>
      <c r="AB54" s="644"/>
      <c r="AC54" s="123"/>
      <c r="AD54" s="124"/>
      <c r="AE54" s="644">
        <f>'[1]lien ket'!K56</f>
        <v>153169168</v>
      </c>
      <c r="AF54" s="644"/>
      <c r="AG54" s="644"/>
      <c r="AH54" s="644"/>
      <c r="AI54" s="644"/>
      <c r="AK54" s="61"/>
      <c r="AL54" s="61"/>
      <c r="AM54" s="104"/>
      <c r="AN54" s="62"/>
      <c r="AO54" s="62"/>
      <c r="AP54" s="62"/>
      <c r="AQ54" s="62"/>
      <c r="AR54" s="62"/>
      <c r="AS54" s="62"/>
      <c r="AT54" s="62"/>
      <c r="AU54" s="62"/>
      <c r="AV54" s="62"/>
      <c r="AW54" s="62"/>
      <c r="AX54" s="62"/>
      <c r="AY54" s="62"/>
      <c r="AZ54" s="62"/>
      <c r="BA54" s="62"/>
      <c r="BB54" s="62"/>
      <c r="BC54" s="62"/>
      <c r="BD54" s="62"/>
      <c r="BE54" s="62"/>
      <c r="BF54" s="62"/>
      <c r="BG54" s="489"/>
      <c r="BH54" s="489"/>
      <c r="BI54" s="489"/>
      <c r="BJ54" s="489"/>
      <c r="BK54" s="489"/>
      <c r="BL54" s="489"/>
      <c r="BM54" s="62"/>
      <c r="BN54" s="648"/>
      <c r="BO54" s="648"/>
      <c r="BP54" s="648"/>
      <c r="BQ54" s="648"/>
      <c r="BR54" s="648"/>
      <c r="BS54" s="648"/>
      <c r="BT54" s="648"/>
      <c r="BU54" s="618"/>
      <c r="BV54" s="618"/>
      <c r="BW54" s="626"/>
      <c r="BX54" s="627"/>
      <c r="BZ54" s="619"/>
    </row>
    <row r="55" spans="3:76" ht="21" customHeight="1" hidden="1">
      <c r="C55" s="62" t="s">
        <v>383</v>
      </c>
      <c r="T55" s="125"/>
      <c r="U55" s="125"/>
      <c r="W55" s="94"/>
      <c r="X55" s="643"/>
      <c r="Y55" s="644">
        <f>'[1]lien ket'!G57</f>
        <v>0</v>
      </c>
      <c r="Z55" s="644"/>
      <c r="AA55" s="644"/>
      <c r="AB55" s="644"/>
      <c r="AC55" s="123"/>
      <c r="AD55" s="124"/>
      <c r="AE55" s="644">
        <f>'[1]lien ket'!K57</f>
        <v>0</v>
      </c>
      <c r="AF55" s="644"/>
      <c r="AG55" s="644"/>
      <c r="AH55" s="644"/>
      <c r="AI55" s="644"/>
      <c r="AM55" s="645"/>
      <c r="BG55" s="616"/>
      <c r="BH55" s="616"/>
      <c r="BI55" s="616"/>
      <c r="BJ55" s="616"/>
      <c r="BK55" s="616"/>
      <c r="BL55" s="616"/>
      <c r="BN55" s="647"/>
      <c r="BO55" s="647"/>
      <c r="BP55" s="647"/>
      <c r="BQ55" s="647"/>
      <c r="BR55" s="647"/>
      <c r="BS55" s="647"/>
      <c r="BT55" s="647"/>
      <c r="BW55" s="608"/>
      <c r="BX55" s="609"/>
    </row>
    <row r="56" spans="3:76" ht="21" customHeight="1">
      <c r="C56" s="62" t="s">
        <v>384</v>
      </c>
      <c r="T56" s="125"/>
      <c r="U56" s="125"/>
      <c r="W56" s="94"/>
      <c r="X56" s="649"/>
      <c r="Y56" s="644">
        <f>'[1]lien ket'!G58</f>
        <v>10360225</v>
      </c>
      <c r="Z56" s="644"/>
      <c r="AA56" s="644"/>
      <c r="AB56" s="644"/>
      <c r="AC56" s="123"/>
      <c r="AD56" s="124"/>
      <c r="AE56" s="644">
        <v>10360225</v>
      </c>
      <c r="AF56" s="644"/>
      <c r="AG56" s="644"/>
      <c r="AH56" s="644"/>
      <c r="AI56" s="644"/>
      <c r="AM56" s="645"/>
      <c r="BG56" s="616"/>
      <c r="BH56" s="616"/>
      <c r="BI56" s="616"/>
      <c r="BJ56" s="616"/>
      <c r="BK56" s="616"/>
      <c r="BL56" s="616"/>
      <c r="BN56" s="647"/>
      <c r="BO56" s="647"/>
      <c r="BP56" s="647"/>
      <c r="BQ56" s="647"/>
      <c r="BR56" s="647"/>
      <c r="BS56" s="647"/>
      <c r="BT56" s="647"/>
      <c r="BW56" s="608"/>
      <c r="BX56" s="609"/>
    </row>
    <row r="57" spans="3:76" ht="21" customHeight="1" hidden="1">
      <c r="C57" s="62" t="s">
        <v>385</v>
      </c>
      <c r="T57" s="122"/>
      <c r="U57" s="122"/>
      <c r="W57" s="94"/>
      <c r="X57" s="126"/>
      <c r="Y57" s="127">
        <f>'[1]lien ket'!G59</f>
        <v>0</v>
      </c>
      <c r="Z57" s="127"/>
      <c r="AA57" s="127"/>
      <c r="AB57" s="127"/>
      <c r="AC57" s="128"/>
      <c r="AD57" s="124"/>
      <c r="AE57" s="650">
        <f>'[1]lien ket'!K59</f>
        <v>0</v>
      </c>
      <c r="AF57" s="650"/>
      <c r="AG57" s="650"/>
      <c r="AH57" s="650"/>
      <c r="AI57" s="650"/>
      <c r="AM57" s="645"/>
      <c r="BG57" s="616"/>
      <c r="BH57" s="616"/>
      <c r="BI57" s="616"/>
      <c r="BJ57" s="616"/>
      <c r="BK57" s="616"/>
      <c r="BL57" s="616"/>
      <c r="BN57" s="647"/>
      <c r="BO57" s="647"/>
      <c r="BP57" s="647"/>
      <c r="BQ57" s="647"/>
      <c r="BR57" s="647"/>
      <c r="BS57" s="647"/>
      <c r="BT57" s="647"/>
      <c r="BW57" s="608"/>
      <c r="BX57" s="609"/>
    </row>
    <row r="58" spans="1:78" s="94" customFormat="1" ht="21" customHeight="1" thickBot="1">
      <c r="A58" s="60"/>
      <c r="B58" s="61"/>
      <c r="C58" s="98" t="s">
        <v>355</v>
      </c>
      <c r="D58" s="98"/>
      <c r="E58" s="98"/>
      <c r="F58" s="98"/>
      <c r="G58" s="98"/>
      <c r="H58" s="98"/>
      <c r="I58" s="98"/>
      <c r="J58" s="98"/>
      <c r="K58" s="98"/>
      <c r="L58" s="98"/>
      <c r="M58" s="98"/>
      <c r="N58" s="98"/>
      <c r="O58" s="98"/>
      <c r="P58" s="98"/>
      <c r="Q58" s="98"/>
      <c r="R58" s="98"/>
      <c r="S58" s="98"/>
      <c r="T58" s="61"/>
      <c r="U58" s="62"/>
      <c r="V58" s="62"/>
      <c r="X58" s="100"/>
      <c r="Y58" s="129">
        <f>SUBTOTAL(9,Y52:AB57)</f>
        <v>168739418</v>
      </c>
      <c r="Z58" s="129"/>
      <c r="AA58" s="129"/>
      <c r="AB58" s="129"/>
      <c r="AC58" s="90"/>
      <c r="AD58" s="124"/>
      <c r="AE58" s="651">
        <f>SUBTOTAL(9,AE52:AI57)</f>
        <v>168739418</v>
      </c>
      <c r="AF58" s="651"/>
      <c r="AG58" s="651"/>
      <c r="AH58" s="651"/>
      <c r="AI58" s="651"/>
      <c r="AK58" s="61"/>
      <c r="AL58" s="61"/>
      <c r="AM58" s="61" t="s">
        <v>827</v>
      </c>
      <c r="AN58" s="61"/>
      <c r="AO58" s="61"/>
      <c r="AP58" s="61"/>
      <c r="AQ58" s="61"/>
      <c r="AR58" s="61"/>
      <c r="AS58" s="61"/>
      <c r="AT58" s="61"/>
      <c r="AU58" s="61"/>
      <c r="AV58" s="61"/>
      <c r="AW58" s="61"/>
      <c r="AX58" s="61"/>
      <c r="AY58" s="61"/>
      <c r="AZ58" s="61"/>
      <c r="BA58" s="61"/>
      <c r="BB58" s="61"/>
      <c r="BC58" s="61"/>
      <c r="BD58" s="61"/>
      <c r="BE58" s="62"/>
      <c r="BF58" s="62"/>
      <c r="BG58" s="637">
        <f>SUBTOTAL(9,BG52:BL57)</f>
        <v>0</v>
      </c>
      <c r="BH58" s="637"/>
      <c r="BI58" s="637"/>
      <c r="BJ58" s="637"/>
      <c r="BK58" s="637"/>
      <c r="BL58" s="637"/>
      <c r="BM58" s="62"/>
      <c r="BN58" s="637">
        <f>SUBTOTAL(9,BN52:BS57)</f>
        <v>0</v>
      </c>
      <c r="BO58" s="637"/>
      <c r="BP58" s="637"/>
      <c r="BQ58" s="637"/>
      <c r="BR58" s="637"/>
      <c r="BS58" s="637"/>
      <c r="BT58" s="100"/>
      <c r="BU58" s="638">
        <f>'[1]Bao cao'!Y36-Y58</f>
        <v>0</v>
      </c>
      <c r="BV58" s="638">
        <f>'[1]Bao cao'!AG36-AE58</f>
        <v>-3485618</v>
      </c>
      <c r="BW58" s="626"/>
      <c r="BX58" s="627"/>
      <c r="BZ58" s="619"/>
    </row>
    <row r="59" spans="3:76" ht="3" customHeight="1" thickTop="1">
      <c r="C59" s="116"/>
      <c r="D59" s="116"/>
      <c r="E59" s="116"/>
      <c r="F59" s="116"/>
      <c r="G59" s="116"/>
      <c r="H59" s="116"/>
      <c r="I59" s="116"/>
      <c r="J59" s="116"/>
      <c r="K59" s="116"/>
      <c r="L59" s="116"/>
      <c r="M59" s="116"/>
      <c r="N59" s="116"/>
      <c r="O59" s="116"/>
      <c r="P59" s="116"/>
      <c r="Q59" s="116"/>
      <c r="R59" s="116"/>
      <c r="S59" s="116"/>
      <c r="T59" s="116"/>
      <c r="U59" s="116"/>
      <c r="V59" s="116"/>
      <c r="W59" s="94"/>
      <c r="X59" s="117"/>
      <c r="Y59" s="130"/>
      <c r="Z59" s="130"/>
      <c r="AA59" s="130"/>
      <c r="AB59" s="130"/>
      <c r="AC59" s="120"/>
      <c r="AD59" s="121"/>
      <c r="AE59" s="120"/>
      <c r="AF59" s="120"/>
      <c r="AG59" s="120"/>
      <c r="AH59" s="120"/>
      <c r="AI59" s="120"/>
      <c r="AM59" s="639"/>
      <c r="AN59" s="639"/>
      <c r="AO59" s="639"/>
      <c r="AP59" s="639"/>
      <c r="AQ59" s="639"/>
      <c r="AR59" s="639"/>
      <c r="AS59" s="639"/>
      <c r="AT59" s="639"/>
      <c r="AU59" s="639"/>
      <c r="AV59" s="639"/>
      <c r="AW59" s="639"/>
      <c r="AX59" s="639"/>
      <c r="AY59" s="639"/>
      <c r="AZ59" s="639"/>
      <c r="BA59" s="639"/>
      <c r="BB59" s="639"/>
      <c r="BC59" s="639"/>
      <c r="BD59" s="639"/>
      <c r="BE59" s="639"/>
      <c r="BF59" s="639"/>
      <c r="BG59" s="639"/>
      <c r="BH59" s="639"/>
      <c r="BI59" s="639"/>
      <c r="BJ59" s="639"/>
      <c r="BK59" s="639"/>
      <c r="BL59" s="639"/>
      <c r="BW59" s="608"/>
      <c r="BX59" s="609"/>
    </row>
    <row r="60" spans="1:76" ht="21" customHeight="1" hidden="1">
      <c r="A60" s="78">
        <f>'[1]Bao cao'!U45</f>
        <v>0</v>
      </c>
      <c r="B60" s="61" t="s">
        <v>349</v>
      </c>
      <c r="C60" s="103" t="s">
        <v>386</v>
      </c>
      <c r="D60" s="103"/>
      <c r="E60" s="103"/>
      <c r="F60" s="103"/>
      <c r="G60" s="103"/>
      <c r="H60" s="103"/>
      <c r="I60" s="103"/>
      <c r="J60" s="103"/>
      <c r="K60" s="103"/>
      <c r="L60" s="103"/>
      <c r="M60" s="103"/>
      <c r="N60" s="103"/>
      <c r="O60" s="103"/>
      <c r="P60" s="103"/>
      <c r="Q60" s="103"/>
      <c r="R60" s="103"/>
      <c r="S60" s="103"/>
      <c r="T60" s="119"/>
      <c r="U60" s="81"/>
      <c r="W60" s="94"/>
      <c r="X60" s="81"/>
      <c r="Y60" s="120"/>
      <c r="Z60" s="120"/>
      <c r="AA60" s="120"/>
      <c r="AB60" s="120"/>
      <c r="AC60" s="120"/>
      <c r="AD60" s="121"/>
      <c r="AE60" s="120"/>
      <c r="AF60" s="120"/>
      <c r="AG60" s="120"/>
      <c r="AH60" s="120"/>
      <c r="AI60" s="120"/>
      <c r="AM60" s="639"/>
      <c r="AN60" s="639"/>
      <c r="AO60" s="639"/>
      <c r="AP60" s="639"/>
      <c r="AQ60" s="639"/>
      <c r="AR60" s="639"/>
      <c r="AS60" s="639"/>
      <c r="AT60" s="639"/>
      <c r="AU60" s="639"/>
      <c r="AV60" s="639"/>
      <c r="AW60" s="639"/>
      <c r="AX60" s="639"/>
      <c r="AY60" s="639"/>
      <c r="AZ60" s="639"/>
      <c r="BA60" s="639"/>
      <c r="BB60" s="639"/>
      <c r="BC60" s="639"/>
      <c r="BD60" s="639"/>
      <c r="BE60" s="639"/>
      <c r="BF60" s="639"/>
      <c r="BG60" s="639"/>
      <c r="BH60" s="639"/>
      <c r="BI60" s="639"/>
      <c r="BJ60" s="639"/>
      <c r="BK60" s="639"/>
      <c r="BL60" s="639"/>
      <c r="BW60" s="608"/>
      <c r="BX60" s="609"/>
    </row>
    <row r="61" spans="3:76" ht="21" customHeight="1" hidden="1">
      <c r="C61" s="131"/>
      <c r="D61" s="131"/>
      <c r="E61" s="131"/>
      <c r="F61" s="131"/>
      <c r="G61" s="131"/>
      <c r="H61" s="131"/>
      <c r="I61" s="131"/>
      <c r="J61" s="131"/>
      <c r="K61" s="131"/>
      <c r="L61" s="131"/>
      <c r="M61" s="131"/>
      <c r="N61" s="131"/>
      <c r="O61" s="131"/>
      <c r="P61" s="131"/>
      <c r="Q61" s="131"/>
      <c r="R61" s="131"/>
      <c r="S61" s="131"/>
      <c r="T61" s="80"/>
      <c r="U61" s="80"/>
      <c r="W61" s="94"/>
      <c r="X61" s="81"/>
      <c r="Y61" s="84" t="str">
        <f>'[1]Danh muc'!$B$17</f>
        <v>Số cuối năm</v>
      </c>
      <c r="Z61" s="85"/>
      <c r="AA61" s="85"/>
      <c r="AB61" s="85"/>
      <c r="AE61" s="84" t="str">
        <f>'[1]Danh muc'!$B$19</f>
        <v>Số đầu năm</v>
      </c>
      <c r="AF61" s="85"/>
      <c r="AG61" s="85"/>
      <c r="AH61" s="85"/>
      <c r="AI61" s="85"/>
      <c r="AM61" s="639"/>
      <c r="AN61" s="639"/>
      <c r="AO61" s="639"/>
      <c r="AP61" s="639"/>
      <c r="AQ61" s="639"/>
      <c r="AR61" s="639"/>
      <c r="AS61" s="639"/>
      <c r="AT61" s="639"/>
      <c r="AU61" s="639"/>
      <c r="AV61" s="639"/>
      <c r="AW61" s="639"/>
      <c r="AX61" s="639"/>
      <c r="AY61" s="639"/>
      <c r="AZ61" s="639"/>
      <c r="BA61" s="639"/>
      <c r="BB61" s="639"/>
      <c r="BC61" s="639"/>
      <c r="BD61" s="639"/>
      <c r="BE61" s="639"/>
      <c r="BF61" s="639"/>
      <c r="BG61" s="639"/>
      <c r="BH61" s="639"/>
      <c r="BI61" s="639"/>
      <c r="BJ61" s="639"/>
      <c r="BK61" s="639"/>
      <c r="BL61" s="639"/>
      <c r="BW61" s="608"/>
      <c r="BX61" s="609"/>
    </row>
    <row r="62" spans="3:76" ht="21" customHeight="1" hidden="1">
      <c r="C62" s="62" t="s">
        <v>387</v>
      </c>
      <c r="T62" s="122"/>
      <c r="U62" s="122"/>
      <c r="W62" s="94"/>
      <c r="X62" s="132"/>
      <c r="Y62" s="89"/>
      <c r="Z62" s="89"/>
      <c r="AA62" s="89"/>
      <c r="AB62" s="89"/>
      <c r="AC62" s="133"/>
      <c r="AD62" s="134"/>
      <c r="AE62" s="89"/>
      <c r="AF62" s="89"/>
      <c r="AG62" s="89"/>
      <c r="AH62" s="89"/>
      <c r="AI62" s="89"/>
      <c r="AM62" s="639"/>
      <c r="AN62" s="639"/>
      <c r="AO62" s="639"/>
      <c r="AP62" s="639"/>
      <c r="AQ62" s="639"/>
      <c r="AR62" s="639"/>
      <c r="AS62" s="639"/>
      <c r="AT62" s="639"/>
      <c r="AU62" s="639"/>
      <c r="AV62" s="639"/>
      <c r="AW62" s="639"/>
      <c r="AX62" s="639"/>
      <c r="AY62" s="639"/>
      <c r="AZ62" s="639"/>
      <c r="BA62" s="639"/>
      <c r="BB62" s="639"/>
      <c r="BC62" s="639"/>
      <c r="BD62" s="639"/>
      <c r="BE62" s="639"/>
      <c r="BF62" s="639"/>
      <c r="BG62" s="639"/>
      <c r="BH62" s="639"/>
      <c r="BI62" s="639"/>
      <c r="BJ62" s="639"/>
      <c r="BK62" s="639"/>
      <c r="BL62" s="639"/>
      <c r="BW62" s="608"/>
      <c r="BX62" s="609"/>
    </row>
    <row r="63" spans="3:76" ht="21" customHeight="1" hidden="1">
      <c r="C63" s="62" t="s">
        <v>388</v>
      </c>
      <c r="T63" s="125"/>
      <c r="U63" s="125"/>
      <c r="W63" s="94"/>
      <c r="X63" s="132"/>
      <c r="Y63" s="91"/>
      <c r="Z63" s="91"/>
      <c r="AA63" s="91"/>
      <c r="AB63" s="91"/>
      <c r="AC63" s="133"/>
      <c r="AD63" s="134"/>
      <c r="AE63" s="91"/>
      <c r="AF63" s="91"/>
      <c r="AG63" s="91"/>
      <c r="AH63" s="91"/>
      <c r="AI63" s="91"/>
      <c r="AM63" s="639"/>
      <c r="AN63" s="639"/>
      <c r="AO63" s="639"/>
      <c r="AP63" s="639"/>
      <c r="AQ63" s="639"/>
      <c r="AR63" s="639"/>
      <c r="AS63" s="639"/>
      <c r="AT63" s="639"/>
      <c r="AU63" s="639"/>
      <c r="AV63" s="639"/>
      <c r="AW63" s="639"/>
      <c r="AX63" s="639"/>
      <c r="AY63" s="639"/>
      <c r="AZ63" s="639"/>
      <c r="BA63" s="639"/>
      <c r="BB63" s="639"/>
      <c r="BC63" s="639"/>
      <c r="BD63" s="639"/>
      <c r="BE63" s="639"/>
      <c r="BF63" s="639"/>
      <c r="BG63" s="639"/>
      <c r="BH63" s="639"/>
      <c r="BI63" s="639"/>
      <c r="BJ63" s="639"/>
      <c r="BK63" s="639"/>
      <c r="BL63" s="639"/>
      <c r="BW63" s="608"/>
      <c r="BX63" s="609"/>
    </row>
    <row r="64" spans="3:76" ht="21" customHeight="1" hidden="1">
      <c r="C64" s="62" t="s">
        <v>389</v>
      </c>
      <c r="T64" s="122"/>
      <c r="U64" s="122"/>
      <c r="W64" s="94"/>
      <c r="X64" s="132"/>
      <c r="Y64" s="97"/>
      <c r="Z64" s="97"/>
      <c r="AA64" s="97"/>
      <c r="AB64" s="97"/>
      <c r="AC64" s="133"/>
      <c r="AD64" s="134"/>
      <c r="AE64" s="97"/>
      <c r="AF64" s="97"/>
      <c r="AG64" s="97"/>
      <c r="AH64" s="97"/>
      <c r="AI64" s="97"/>
      <c r="AM64" s="639"/>
      <c r="AN64" s="639"/>
      <c r="AO64" s="639"/>
      <c r="AP64" s="639"/>
      <c r="AQ64" s="639"/>
      <c r="AR64" s="639"/>
      <c r="AS64" s="639"/>
      <c r="AT64" s="639"/>
      <c r="AU64" s="639"/>
      <c r="AV64" s="639"/>
      <c r="AW64" s="639"/>
      <c r="AX64" s="639"/>
      <c r="AY64" s="639"/>
      <c r="AZ64" s="639"/>
      <c r="BA64" s="639"/>
      <c r="BB64" s="639"/>
      <c r="BC64" s="639"/>
      <c r="BD64" s="639"/>
      <c r="BE64" s="639"/>
      <c r="BF64" s="639"/>
      <c r="BG64" s="639"/>
      <c r="BH64" s="639"/>
      <c r="BI64" s="639"/>
      <c r="BJ64" s="639"/>
      <c r="BK64" s="639"/>
      <c r="BL64" s="639"/>
      <c r="BW64" s="608"/>
      <c r="BX64" s="609"/>
    </row>
    <row r="65" spans="3:76" ht="21" customHeight="1" hidden="1" thickBot="1">
      <c r="C65" s="98" t="s">
        <v>355</v>
      </c>
      <c r="D65" s="98"/>
      <c r="E65" s="98"/>
      <c r="F65" s="98"/>
      <c r="G65" s="98"/>
      <c r="H65" s="98"/>
      <c r="I65" s="98"/>
      <c r="J65" s="98"/>
      <c r="K65" s="98"/>
      <c r="L65" s="98"/>
      <c r="M65" s="98"/>
      <c r="N65" s="98"/>
      <c r="O65" s="98"/>
      <c r="P65" s="98"/>
      <c r="Q65" s="98"/>
      <c r="R65" s="98"/>
      <c r="S65" s="98"/>
      <c r="T65" s="61"/>
      <c r="W65" s="94"/>
      <c r="X65" s="100"/>
      <c r="Y65" s="101">
        <f>SUBTOTAL(9,X62:AB64)</f>
        <v>0</v>
      </c>
      <c r="Z65" s="101"/>
      <c r="AA65" s="101"/>
      <c r="AB65" s="101"/>
      <c r="AC65" s="133"/>
      <c r="AD65" s="134"/>
      <c r="AE65" s="101">
        <f>SUBTOTAL(9,AE62:AI64)</f>
        <v>0</v>
      </c>
      <c r="AF65" s="101"/>
      <c r="AG65" s="101"/>
      <c r="AH65" s="101"/>
      <c r="AI65" s="101"/>
      <c r="AM65" s="639"/>
      <c r="AN65" s="639"/>
      <c r="AO65" s="639"/>
      <c r="AP65" s="639"/>
      <c r="AQ65" s="639"/>
      <c r="AR65" s="639"/>
      <c r="AS65" s="639"/>
      <c r="AT65" s="639"/>
      <c r="AU65" s="639"/>
      <c r="AV65" s="639"/>
      <c r="AW65" s="639"/>
      <c r="AX65" s="639"/>
      <c r="AY65" s="639"/>
      <c r="AZ65" s="639"/>
      <c r="BA65" s="639"/>
      <c r="BB65" s="639"/>
      <c r="BC65" s="639"/>
      <c r="BD65" s="639"/>
      <c r="BE65" s="639"/>
      <c r="BF65" s="639"/>
      <c r="BG65" s="639"/>
      <c r="BH65" s="639"/>
      <c r="BI65" s="639"/>
      <c r="BJ65" s="639"/>
      <c r="BK65" s="639"/>
      <c r="BL65" s="639"/>
      <c r="BU65" s="622">
        <f>'[1]Bao cao'!Y46</f>
        <v>0</v>
      </c>
      <c r="BV65" s="622">
        <f>'[1]Bao cao'!AG46</f>
        <v>0</v>
      </c>
      <c r="BW65" s="608"/>
      <c r="BX65" s="609"/>
    </row>
    <row r="66" spans="3:76" ht="21" customHeight="1" hidden="1" thickTop="1">
      <c r="C66" s="61"/>
      <c r="D66" s="61"/>
      <c r="E66" s="61"/>
      <c r="F66" s="61"/>
      <c r="G66" s="61"/>
      <c r="H66" s="61"/>
      <c r="I66" s="61"/>
      <c r="J66" s="61"/>
      <c r="K66" s="61"/>
      <c r="L66" s="61"/>
      <c r="M66" s="61"/>
      <c r="N66" s="61"/>
      <c r="O66" s="61"/>
      <c r="P66" s="61"/>
      <c r="Q66" s="61"/>
      <c r="R66" s="61"/>
      <c r="S66" s="61"/>
      <c r="T66" s="61"/>
      <c r="W66" s="94"/>
      <c r="X66" s="100"/>
      <c r="Y66" s="135"/>
      <c r="Z66" s="135"/>
      <c r="AA66" s="135"/>
      <c r="AB66" s="135"/>
      <c r="AC66" s="133"/>
      <c r="AD66" s="134"/>
      <c r="AE66" s="135"/>
      <c r="AF66" s="135"/>
      <c r="AG66" s="135"/>
      <c r="AH66" s="135"/>
      <c r="AI66" s="135"/>
      <c r="AM66" s="639"/>
      <c r="AN66" s="639"/>
      <c r="AO66" s="639"/>
      <c r="AP66" s="639"/>
      <c r="AQ66" s="639"/>
      <c r="AR66" s="639"/>
      <c r="AS66" s="639"/>
      <c r="AT66" s="639"/>
      <c r="AU66" s="639"/>
      <c r="AV66" s="639"/>
      <c r="AW66" s="639"/>
      <c r="AX66" s="639"/>
      <c r="AY66" s="639"/>
      <c r="AZ66" s="639"/>
      <c r="BA66" s="639"/>
      <c r="BB66" s="639"/>
      <c r="BC66" s="639"/>
      <c r="BD66" s="639"/>
      <c r="BE66" s="639"/>
      <c r="BF66" s="639"/>
      <c r="BG66" s="639"/>
      <c r="BH66" s="639"/>
      <c r="BI66" s="639"/>
      <c r="BJ66" s="639"/>
      <c r="BK66" s="639"/>
      <c r="BL66" s="639"/>
      <c r="BU66" s="622"/>
      <c r="BV66" s="622"/>
      <c r="BW66" s="608"/>
      <c r="BX66" s="609"/>
    </row>
    <row r="67" spans="1:76" ht="21" customHeight="1" hidden="1">
      <c r="A67" s="78">
        <f>'[1]Bao cao'!U46</f>
        <v>0</v>
      </c>
      <c r="B67" s="61" t="s">
        <v>349</v>
      </c>
      <c r="C67" s="103" t="s">
        <v>390</v>
      </c>
      <c r="D67" s="103"/>
      <c r="E67" s="103"/>
      <c r="F67" s="103"/>
      <c r="G67" s="103"/>
      <c r="H67" s="103"/>
      <c r="I67" s="103"/>
      <c r="J67" s="103"/>
      <c r="K67" s="103"/>
      <c r="L67" s="103"/>
      <c r="M67" s="103"/>
      <c r="N67" s="103"/>
      <c r="O67" s="103"/>
      <c r="P67" s="103"/>
      <c r="Q67" s="103"/>
      <c r="R67" s="103"/>
      <c r="S67" s="103"/>
      <c r="T67" s="119"/>
      <c r="U67" s="81"/>
      <c r="W67" s="94"/>
      <c r="X67" s="81"/>
      <c r="Y67" s="120"/>
      <c r="Z67" s="120"/>
      <c r="AA67" s="120"/>
      <c r="AB67" s="120"/>
      <c r="AC67" s="120"/>
      <c r="AD67" s="121"/>
      <c r="AE67" s="120"/>
      <c r="AF67" s="120"/>
      <c r="AG67" s="120"/>
      <c r="AH67" s="120"/>
      <c r="AI67" s="120"/>
      <c r="AM67" s="639"/>
      <c r="AN67" s="639"/>
      <c r="AO67" s="639"/>
      <c r="AP67" s="639"/>
      <c r="AQ67" s="639"/>
      <c r="AR67" s="639"/>
      <c r="AS67" s="639"/>
      <c r="AT67" s="639"/>
      <c r="AU67" s="639"/>
      <c r="AV67" s="639"/>
      <c r="AW67" s="639"/>
      <c r="AX67" s="639"/>
      <c r="AY67" s="639"/>
      <c r="AZ67" s="639"/>
      <c r="BA67" s="639"/>
      <c r="BB67" s="639"/>
      <c r="BC67" s="639"/>
      <c r="BD67" s="639"/>
      <c r="BE67" s="639"/>
      <c r="BF67" s="639"/>
      <c r="BG67" s="639"/>
      <c r="BH67" s="639"/>
      <c r="BI67" s="639"/>
      <c r="BJ67" s="639"/>
      <c r="BK67" s="639"/>
      <c r="BL67" s="639"/>
      <c r="BW67" s="608"/>
      <c r="BX67" s="609"/>
    </row>
    <row r="68" spans="3:76" ht="21" customHeight="1" hidden="1">
      <c r="C68" s="131"/>
      <c r="D68" s="131"/>
      <c r="E68" s="131"/>
      <c r="F68" s="131"/>
      <c r="G68" s="131"/>
      <c r="H68" s="131"/>
      <c r="I68" s="131"/>
      <c r="J68" s="131"/>
      <c r="K68" s="131"/>
      <c r="L68" s="131"/>
      <c r="M68" s="131"/>
      <c r="N68" s="131"/>
      <c r="O68" s="131"/>
      <c r="P68" s="131"/>
      <c r="Q68" s="131"/>
      <c r="R68" s="131"/>
      <c r="S68" s="131"/>
      <c r="T68" s="80"/>
      <c r="U68" s="80"/>
      <c r="W68" s="94"/>
      <c r="X68" s="81"/>
      <c r="Y68" s="84" t="str">
        <f>'[1]Danh muc'!$B$17</f>
        <v>Số cuối năm</v>
      </c>
      <c r="Z68" s="85"/>
      <c r="AA68" s="85"/>
      <c r="AB68" s="85"/>
      <c r="AE68" s="84" t="str">
        <f>'[1]Danh muc'!$B$19</f>
        <v>Số đầu năm</v>
      </c>
      <c r="AF68" s="85"/>
      <c r="AG68" s="85"/>
      <c r="AH68" s="85"/>
      <c r="AI68" s="85"/>
      <c r="AM68" s="639"/>
      <c r="AN68" s="639"/>
      <c r="AO68" s="639"/>
      <c r="AP68" s="639"/>
      <c r="AQ68" s="639"/>
      <c r="AR68" s="639"/>
      <c r="AS68" s="639"/>
      <c r="AT68" s="639"/>
      <c r="AU68" s="639"/>
      <c r="AV68" s="639"/>
      <c r="AW68" s="639"/>
      <c r="AX68" s="639"/>
      <c r="AY68" s="639"/>
      <c r="AZ68" s="639"/>
      <c r="BA68" s="639"/>
      <c r="BB68" s="639"/>
      <c r="BC68" s="639"/>
      <c r="BD68" s="639"/>
      <c r="BE68" s="639"/>
      <c r="BF68" s="639"/>
      <c r="BG68" s="639"/>
      <c r="BH68" s="639"/>
      <c r="BI68" s="639"/>
      <c r="BJ68" s="639"/>
      <c r="BK68" s="639"/>
      <c r="BL68" s="639"/>
      <c r="BW68" s="608"/>
      <c r="BX68" s="609"/>
    </row>
    <row r="69" spans="3:76" ht="21" customHeight="1" hidden="1">
      <c r="C69" s="62" t="s">
        <v>391</v>
      </c>
      <c r="T69" s="122"/>
      <c r="U69" s="122"/>
      <c r="W69" s="94"/>
      <c r="X69" s="132"/>
      <c r="Y69" s="89">
        <f>'[1]lien ket'!G105</f>
        <v>0</v>
      </c>
      <c r="Z69" s="89"/>
      <c r="AA69" s="89"/>
      <c r="AB69" s="89"/>
      <c r="AC69" s="133"/>
      <c r="AD69" s="134"/>
      <c r="AE69" s="89"/>
      <c r="AF69" s="89"/>
      <c r="AG69" s="89"/>
      <c r="AH69" s="89"/>
      <c r="AI69" s="89"/>
      <c r="AM69" s="639"/>
      <c r="AN69" s="639"/>
      <c r="AO69" s="639"/>
      <c r="AP69" s="639"/>
      <c r="AQ69" s="639"/>
      <c r="AR69" s="639"/>
      <c r="AS69" s="639"/>
      <c r="AT69" s="639"/>
      <c r="AU69" s="639"/>
      <c r="AV69" s="639"/>
      <c r="AW69" s="639"/>
      <c r="AX69" s="639"/>
      <c r="AY69" s="639"/>
      <c r="AZ69" s="639"/>
      <c r="BA69" s="639"/>
      <c r="BB69" s="639"/>
      <c r="BC69" s="639"/>
      <c r="BD69" s="639"/>
      <c r="BE69" s="639"/>
      <c r="BF69" s="639"/>
      <c r="BG69" s="639"/>
      <c r="BH69" s="639"/>
      <c r="BI69" s="639"/>
      <c r="BJ69" s="639"/>
      <c r="BK69" s="639"/>
      <c r="BL69" s="639"/>
      <c r="BW69" s="608"/>
      <c r="BX69" s="609"/>
    </row>
    <row r="70" spans="3:76" ht="21" customHeight="1" hidden="1">
      <c r="C70" s="62" t="s">
        <v>392</v>
      </c>
      <c r="T70" s="125"/>
      <c r="U70" s="125"/>
      <c r="W70" s="94"/>
      <c r="X70" s="132"/>
      <c r="Y70" s="91"/>
      <c r="Z70" s="91"/>
      <c r="AA70" s="91"/>
      <c r="AB70" s="91"/>
      <c r="AC70" s="133"/>
      <c r="AD70" s="134"/>
      <c r="AE70" s="91"/>
      <c r="AF70" s="91"/>
      <c r="AG70" s="91"/>
      <c r="AH70" s="91"/>
      <c r="AI70" s="91"/>
      <c r="AM70" s="639"/>
      <c r="AN70" s="639"/>
      <c r="AO70" s="639"/>
      <c r="AP70" s="639"/>
      <c r="AQ70" s="639"/>
      <c r="AR70" s="639"/>
      <c r="AS70" s="639"/>
      <c r="AT70" s="639"/>
      <c r="AU70" s="639"/>
      <c r="AV70" s="639"/>
      <c r="AW70" s="639"/>
      <c r="AX70" s="639"/>
      <c r="AY70" s="639"/>
      <c r="AZ70" s="639"/>
      <c r="BA70" s="639"/>
      <c r="BB70" s="639"/>
      <c r="BC70" s="639"/>
      <c r="BD70" s="639"/>
      <c r="BE70" s="639"/>
      <c r="BF70" s="639"/>
      <c r="BG70" s="639"/>
      <c r="BH70" s="639"/>
      <c r="BI70" s="639"/>
      <c r="BJ70" s="639"/>
      <c r="BK70" s="639"/>
      <c r="BL70" s="639"/>
      <c r="BW70" s="608"/>
      <c r="BX70" s="609"/>
    </row>
    <row r="71" spans="3:76" ht="21" customHeight="1" hidden="1">
      <c r="C71" s="62" t="s">
        <v>393</v>
      </c>
      <c r="T71" s="125"/>
      <c r="U71" s="125"/>
      <c r="W71" s="94"/>
      <c r="X71" s="132"/>
      <c r="Y71" s="91"/>
      <c r="Z71" s="91"/>
      <c r="AA71" s="91"/>
      <c r="AB71" s="91"/>
      <c r="AC71" s="133"/>
      <c r="AD71" s="134"/>
      <c r="AE71" s="91"/>
      <c r="AF71" s="91"/>
      <c r="AG71" s="91"/>
      <c r="AH71" s="91"/>
      <c r="AI71" s="91"/>
      <c r="AM71" s="639"/>
      <c r="AN71" s="639"/>
      <c r="AO71" s="639"/>
      <c r="AP71" s="639"/>
      <c r="AQ71" s="639"/>
      <c r="AR71" s="639"/>
      <c r="AS71" s="639"/>
      <c r="AT71" s="639"/>
      <c r="AU71" s="639"/>
      <c r="AV71" s="639"/>
      <c r="AW71" s="639"/>
      <c r="AX71" s="639"/>
      <c r="AY71" s="639"/>
      <c r="AZ71" s="639"/>
      <c r="BA71" s="639"/>
      <c r="BB71" s="639"/>
      <c r="BC71" s="639"/>
      <c r="BD71" s="639"/>
      <c r="BE71" s="639"/>
      <c r="BF71" s="639"/>
      <c r="BG71" s="639"/>
      <c r="BH71" s="639"/>
      <c r="BI71" s="639"/>
      <c r="BJ71" s="639"/>
      <c r="BK71" s="639"/>
      <c r="BL71" s="639"/>
      <c r="BW71" s="608"/>
      <c r="BX71" s="609"/>
    </row>
    <row r="72" spans="3:76" ht="21" customHeight="1" hidden="1">
      <c r="C72" s="62" t="s">
        <v>394</v>
      </c>
      <c r="T72" s="122"/>
      <c r="U72" s="122"/>
      <c r="W72" s="94"/>
      <c r="X72" s="132"/>
      <c r="Y72" s="97"/>
      <c r="Z72" s="97"/>
      <c r="AA72" s="97"/>
      <c r="AB72" s="97"/>
      <c r="AC72" s="133"/>
      <c r="AD72" s="134"/>
      <c r="AE72" s="97"/>
      <c r="AF72" s="97"/>
      <c r="AG72" s="97"/>
      <c r="AH72" s="97"/>
      <c r="AI72" s="97"/>
      <c r="AM72" s="639"/>
      <c r="AN72" s="639"/>
      <c r="AO72" s="639"/>
      <c r="AP72" s="639"/>
      <c r="AQ72" s="639"/>
      <c r="AR72" s="639"/>
      <c r="AS72" s="639"/>
      <c r="AT72" s="639"/>
      <c r="AU72" s="639"/>
      <c r="AV72" s="639"/>
      <c r="AW72" s="639"/>
      <c r="AX72" s="639"/>
      <c r="AY72" s="639"/>
      <c r="AZ72" s="639"/>
      <c r="BA72" s="639"/>
      <c r="BB72" s="639"/>
      <c r="BC72" s="639"/>
      <c r="BD72" s="639"/>
      <c r="BE72" s="639"/>
      <c r="BF72" s="639"/>
      <c r="BG72" s="639"/>
      <c r="BH72" s="639"/>
      <c r="BI72" s="639"/>
      <c r="BJ72" s="639"/>
      <c r="BK72" s="639"/>
      <c r="BL72" s="639"/>
      <c r="BW72" s="608"/>
      <c r="BX72" s="609"/>
    </row>
    <row r="73" spans="3:76" ht="21" customHeight="1" hidden="1" thickBot="1">
      <c r="C73" s="98" t="s">
        <v>355</v>
      </c>
      <c r="D73" s="98"/>
      <c r="E73" s="98"/>
      <c r="F73" s="98"/>
      <c r="G73" s="98"/>
      <c r="H73" s="98"/>
      <c r="I73" s="98"/>
      <c r="J73" s="98"/>
      <c r="K73" s="98"/>
      <c r="L73" s="98"/>
      <c r="M73" s="98"/>
      <c r="N73" s="98"/>
      <c r="O73" s="98"/>
      <c r="P73" s="98"/>
      <c r="Q73" s="98"/>
      <c r="R73" s="98"/>
      <c r="S73" s="98"/>
      <c r="T73" s="61"/>
      <c r="W73" s="94"/>
      <c r="X73" s="100"/>
      <c r="Y73" s="101">
        <f>SUBTOTAL(9,X69:AB72)</f>
        <v>0</v>
      </c>
      <c r="Z73" s="101"/>
      <c r="AA73" s="101"/>
      <c r="AB73" s="101"/>
      <c r="AC73" s="133"/>
      <c r="AD73" s="134"/>
      <c r="AE73" s="101">
        <f>SUBTOTAL(9,AE69:AI72)</f>
        <v>0</v>
      </c>
      <c r="AF73" s="101"/>
      <c r="AG73" s="101"/>
      <c r="AH73" s="101"/>
      <c r="AI73" s="101"/>
      <c r="AM73" s="639"/>
      <c r="AN73" s="639"/>
      <c r="AO73" s="639"/>
      <c r="AP73" s="639"/>
      <c r="AQ73" s="639"/>
      <c r="AR73" s="639"/>
      <c r="AS73" s="639"/>
      <c r="AT73" s="639"/>
      <c r="AU73" s="639"/>
      <c r="AV73" s="639"/>
      <c r="AW73" s="639"/>
      <c r="AX73" s="639"/>
      <c r="AY73" s="639"/>
      <c r="AZ73" s="639"/>
      <c r="BA73" s="639"/>
      <c r="BB73" s="639"/>
      <c r="BC73" s="639"/>
      <c r="BD73" s="639"/>
      <c r="BE73" s="639"/>
      <c r="BF73" s="639"/>
      <c r="BG73" s="639"/>
      <c r="BH73" s="639"/>
      <c r="BI73" s="639"/>
      <c r="BJ73" s="639"/>
      <c r="BK73" s="639"/>
      <c r="BL73" s="639"/>
      <c r="BU73" s="622">
        <f>'[1]Bao cao'!Y53</f>
        <v>0</v>
      </c>
      <c r="BV73" s="622">
        <f>'[1]Bao cao'!AG53</f>
        <v>0</v>
      </c>
      <c r="BW73" s="608"/>
      <c r="BX73" s="609"/>
    </row>
    <row r="74" spans="3:76" ht="21" customHeight="1">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M74" s="639"/>
      <c r="AN74" s="639"/>
      <c r="AO74" s="639"/>
      <c r="AP74" s="639"/>
      <c r="AQ74" s="639"/>
      <c r="AR74" s="639"/>
      <c r="AS74" s="639"/>
      <c r="AT74" s="639"/>
      <c r="AU74" s="639"/>
      <c r="AV74" s="639"/>
      <c r="AW74" s="639"/>
      <c r="AX74" s="639"/>
      <c r="AY74" s="639"/>
      <c r="AZ74" s="639"/>
      <c r="BA74" s="639"/>
      <c r="BB74" s="639"/>
      <c r="BC74" s="639"/>
      <c r="BD74" s="639"/>
      <c r="BE74" s="639"/>
      <c r="BF74" s="639"/>
      <c r="BG74" s="639"/>
      <c r="BH74" s="639"/>
      <c r="BI74" s="639"/>
      <c r="BJ74" s="639"/>
      <c r="BK74" s="639"/>
      <c r="BL74" s="639"/>
      <c r="BW74" s="608"/>
      <c r="BX74" s="609"/>
    </row>
    <row r="75" spans="1:76" ht="19.5" customHeight="1">
      <c r="A75" s="78" t="s">
        <v>194</v>
      </c>
      <c r="B75" s="61" t="s">
        <v>349</v>
      </c>
      <c r="C75" s="136" t="s">
        <v>395</v>
      </c>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K75" s="584">
        <v>6</v>
      </c>
      <c r="AL75" s="584" t="s">
        <v>349</v>
      </c>
      <c r="AM75" s="652" t="s">
        <v>842</v>
      </c>
      <c r="AN75" s="639"/>
      <c r="AO75" s="639"/>
      <c r="AP75" s="639"/>
      <c r="AQ75" s="639"/>
      <c r="AR75" s="639"/>
      <c r="AS75" s="639"/>
      <c r="AT75" s="639"/>
      <c r="AU75" s="639"/>
      <c r="AV75" s="639"/>
      <c r="AW75" s="639"/>
      <c r="AX75" s="639"/>
      <c r="AY75" s="639"/>
      <c r="AZ75" s="639"/>
      <c r="BA75" s="639"/>
      <c r="BB75" s="639"/>
      <c r="BC75" s="639"/>
      <c r="BD75" s="639"/>
      <c r="BE75" s="639"/>
      <c r="BF75" s="639"/>
      <c r="BG75" s="639"/>
      <c r="BH75" s="639"/>
      <c r="BI75" s="639"/>
      <c r="BJ75" s="639"/>
      <c r="BK75" s="639"/>
      <c r="BL75" s="639"/>
      <c r="BW75" s="608"/>
      <c r="BX75" s="609"/>
    </row>
    <row r="76" spans="3:76" ht="15">
      <c r="C76" s="13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M76" s="652"/>
      <c r="AN76" s="639"/>
      <c r="AO76" s="639"/>
      <c r="AP76" s="639"/>
      <c r="AQ76" s="639"/>
      <c r="AR76" s="639"/>
      <c r="AS76" s="639"/>
      <c r="AT76" s="639"/>
      <c r="AU76" s="639"/>
      <c r="AV76" s="639"/>
      <c r="AW76" s="639"/>
      <c r="AX76" s="639"/>
      <c r="AY76" s="639"/>
      <c r="AZ76" s="639"/>
      <c r="BA76" s="639"/>
      <c r="BB76" s="639"/>
      <c r="BC76" s="639"/>
      <c r="BD76" s="639"/>
      <c r="BE76" s="639"/>
      <c r="BF76" s="639"/>
      <c r="BG76" s="639"/>
      <c r="BH76" s="639"/>
      <c r="BI76" s="639"/>
      <c r="BJ76" s="639"/>
      <c r="BK76" s="639"/>
      <c r="BL76" s="639"/>
      <c r="BW76" s="608"/>
      <c r="BX76" s="609"/>
    </row>
    <row r="77" spans="3:76" ht="18" customHeight="1">
      <c r="C77" s="137" t="s">
        <v>396</v>
      </c>
      <c r="D77" s="138"/>
      <c r="E77" s="138"/>
      <c r="F77" s="138"/>
      <c r="G77" s="138"/>
      <c r="H77" s="138"/>
      <c r="I77" s="138"/>
      <c r="J77" s="138"/>
      <c r="K77" s="138"/>
      <c r="L77" s="139"/>
      <c r="M77" s="140" t="s">
        <v>397</v>
      </c>
      <c r="N77" s="140"/>
      <c r="O77" s="140"/>
      <c r="P77" s="140"/>
      <c r="Q77" s="140"/>
      <c r="R77" s="140" t="s">
        <v>398</v>
      </c>
      <c r="S77" s="140"/>
      <c r="T77" s="140"/>
      <c r="U77" s="140"/>
      <c r="V77" s="140"/>
      <c r="W77" s="140" t="s">
        <v>399</v>
      </c>
      <c r="X77" s="140"/>
      <c r="Y77" s="140"/>
      <c r="Z77" s="140"/>
      <c r="AA77" s="137" t="s">
        <v>400</v>
      </c>
      <c r="AB77" s="138"/>
      <c r="AC77" s="138"/>
      <c r="AD77" s="137" t="s">
        <v>401</v>
      </c>
      <c r="AE77" s="138"/>
      <c r="AF77" s="139"/>
      <c r="AG77" s="141" t="s">
        <v>355</v>
      </c>
      <c r="AH77" s="142"/>
      <c r="AI77" s="143"/>
      <c r="AM77" s="653" t="s">
        <v>843</v>
      </c>
      <c r="AN77" s="653"/>
      <c r="AO77" s="653"/>
      <c r="AP77" s="653"/>
      <c r="AQ77" s="653"/>
      <c r="AR77" s="653"/>
      <c r="AS77" s="653"/>
      <c r="AT77" s="653"/>
      <c r="AU77" s="654" t="s">
        <v>844</v>
      </c>
      <c r="AV77" s="654"/>
      <c r="AW77" s="654"/>
      <c r="AX77" s="654"/>
      <c r="AY77" s="654"/>
      <c r="AZ77" s="654" t="s">
        <v>845</v>
      </c>
      <c r="BA77" s="654"/>
      <c r="BB77" s="654"/>
      <c r="BC77" s="654"/>
      <c r="BD77" s="654"/>
      <c r="BE77" s="654" t="s">
        <v>846</v>
      </c>
      <c r="BF77" s="654"/>
      <c r="BG77" s="654"/>
      <c r="BH77" s="654"/>
      <c r="BI77" s="654"/>
      <c r="BJ77" s="654" t="s">
        <v>847</v>
      </c>
      <c r="BK77" s="654"/>
      <c r="BL77" s="654"/>
      <c r="BM77" s="654"/>
      <c r="BN77" s="654"/>
      <c r="BO77" s="655" t="s">
        <v>827</v>
      </c>
      <c r="BP77" s="655"/>
      <c r="BQ77" s="655"/>
      <c r="BR77" s="655"/>
      <c r="BS77" s="655"/>
      <c r="BT77" s="656"/>
      <c r="BW77" s="608"/>
      <c r="BX77" s="609"/>
    </row>
    <row r="78" spans="3:76" ht="18" customHeight="1">
      <c r="C78" s="144"/>
      <c r="D78" s="145"/>
      <c r="E78" s="145"/>
      <c r="F78" s="145"/>
      <c r="G78" s="145"/>
      <c r="H78" s="145"/>
      <c r="I78" s="145"/>
      <c r="J78" s="145"/>
      <c r="K78" s="145"/>
      <c r="L78" s="146"/>
      <c r="M78" s="147" t="s">
        <v>402</v>
      </c>
      <c r="N78" s="147"/>
      <c r="O78" s="147"/>
      <c r="P78" s="147"/>
      <c r="Q78" s="147"/>
      <c r="R78" s="147" t="s">
        <v>403</v>
      </c>
      <c r="S78" s="147"/>
      <c r="T78" s="147"/>
      <c r="U78" s="147"/>
      <c r="V78" s="147"/>
      <c r="W78" s="147" t="s">
        <v>404</v>
      </c>
      <c r="X78" s="147"/>
      <c r="Y78" s="147"/>
      <c r="Z78" s="147"/>
      <c r="AA78" s="144" t="s">
        <v>405</v>
      </c>
      <c r="AB78" s="657"/>
      <c r="AC78" s="657"/>
      <c r="AD78" s="144" t="s">
        <v>406</v>
      </c>
      <c r="AE78" s="657"/>
      <c r="AF78" s="658"/>
      <c r="AG78" s="148"/>
      <c r="AH78" s="149"/>
      <c r="AI78" s="150"/>
      <c r="AM78" s="659"/>
      <c r="AN78" s="660"/>
      <c r="AO78" s="660"/>
      <c r="AP78" s="660"/>
      <c r="AQ78" s="660"/>
      <c r="AR78" s="660"/>
      <c r="AS78" s="660"/>
      <c r="AT78" s="660"/>
      <c r="AU78" s="661" t="s">
        <v>848</v>
      </c>
      <c r="AV78" s="661"/>
      <c r="AW78" s="661"/>
      <c r="AX78" s="661"/>
      <c r="AY78" s="661"/>
      <c r="AZ78" s="661" t="s">
        <v>849</v>
      </c>
      <c r="BA78" s="661"/>
      <c r="BB78" s="661"/>
      <c r="BC78" s="661"/>
      <c r="BD78" s="661"/>
      <c r="BE78" s="661" t="s">
        <v>850</v>
      </c>
      <c r="BF78" s="661"/>
      <c r="BG78" s="661"/>
      <c r="BH78" s="661"/>
      <c r="BI78" s="661"/>
      <c r="BJ78" s="661" t="s">
        <v>851</v>
      </c>
      <c r="BK78" s="661"/>
      <c r="BL78" s="661"/>
      <c r="BM78" s="661"/>
      <c r="BN78" s="661"/>
      <c r="BO78" s="662"/>
      <c r="BP78" s="662"/>
      <c r="BQ78" s="662"/>
      <c r="BR78" s="662"/>
      <c r="BS78" s="662"/>
      <c r="BT78" s="663"/>
      <c r="BW78" s="608"/>
      <c r="BX78" s="609"/>
    </row>
    <row r="79" spans="3:76" ht="18" customHeight="1">
      <c r="C79" s="151" t="s">
        <v>407</v>
      </c>
      <c r="D79" s="152"/>
      <c r="E79" s="152"/>
      <c r="F79" s="152"/>
      <c r="G79" s="152"/>
      <c r="H79" s="152"/>
      <c r="I79" s="152"/>
      <c r="J79" s="153"/>
      <c r="K79" s="153"/>
      <c r="L79" s="152"/>
      <c r="M79" s="154"/>
      <c r="N79" s="154"/>
      <c r="O79" s="154"/>
      <c r="P79" s="154"/>
      <c r="Q79" s="154"/>
      <c r="R79" s="155"/>
      <c r="S79" s="155"/>
      <c r="T79" s="155"/>
      <c r="U79" s="155"/>
      <c r="V79" s="155"/>
      <c r="W79" s="155"/>
      <c r="X79" s="155"/>
      <c r="Y79" s="155"/>
      <c r="Z79" s="155"/>
      <c r="AA79" s="156"/>
      <c r="AB79" s="664"/>
      <c r="AC79" s="664"/>
      <c r="AD79" s="156"/>
      <c r="AE79" s="664"/>
      <c r="AF79" s="665"/>
      <c r="AG79" s="157"/>
      <c r="AH79" s="158"/>
      <c r="AI79" s="159"/>
      <c r="AM79" s="666" t="s">
        <v>852</v>
      </c>
      <c r="AN79" s="667"/>
      <c r="AO79" s="667"/>
      <c r="AP79" s="667"/>
      <c r="AQ79" s="667"/>
      <c r="AR79" s="667"/>
      <c r="AS79" s="667"/>
      <c r="AT79" s="667"/>
      <c r="AU79" s="668"/>
      <c r="AV79" s="668"/>
      <c r="AW79" s="668"/>
      <c r="AX79" s="668"/>
      <c r="AY79" s="668"/>
      <c r="AZ79" s="668"/>
      <c r="BA79" s="668"/>
      <c r="BB79" s="668"/>
      <c r="BC79" s="668"/>
      <c r="BD79" s="668"/>
      <c r="BE79" s="668"/>
      <c r="BF79" s="668"/>
      <c r="BG79" s="668"/>
      <c r="BH79" s="668"/>
      <c r="BI79" s="668"/>
      <c r="BJ79" s="668"/>
      <c r="BK79" s="668"/>
      <c r="BL79" s="668"/>
      <c r="BM79" s="668"/>
      <c r="BN79" s="668"/>
      <c r="BO79" s="669"/>
      <c r="BP79" s="669"/>
      <c r="BQ79" s="669"/>
      <c r="BR79" s="669"/>
      <c r="BS79" s="669"/>
      <c r="BT79" s="670"/>
      <c r="BW79" s="608"/>
      <c r="BX79" s="609"/>
    </row>
    <row r="80" spans="1:78" s="94" customFormat="1" ht="18" customHeight="1">
      <c r="A80" s="60"/>
      <c r="B80" s="86"/>
      <c r="C80" s="160" t="s">
        <v>408</v>
      </c>
      <c r="D80" s="117"/>
      <c r="E80" s="117"/>
      <c r="F80" s="117"/>
      <c r="G80" s="117"/>
      <c r="H80" s="117"/>
      <c r="I80" s="117"/>
      <c r="J80" s="161"/>
      <c r="K80" s="81"/>
      <c r="L80" s="162"/>
      <c r="M80" s="163"/>
      <c r="N80" s="164"/>
      <c r="O80" s="164"/>
      <c r="P80" s="164"/>
      <c r="Q80" s="165"/>
      <c r="R80" s="166">
        <v>0</v>
      </c>
      <c r="S80" s="166"/>
      <c r="T80" s="166"/>
      <c r="U80" s="166"/>
      <c r="V80" s="166"/>
      <c r="W80" s="166">
        <v>447429559</v>
      </c>
      <c r="X80" s="166"/>
      <c r="Y80" s="166"/>
      <c r="Z80" s="166"/>
      <c r="AA80" s="671">
        <v>98462561</v>
      </c>
      <c r="AB80" s="672"/>
      <c r="AC80" s="672"/>
      <c r="AD80" s="673"/>
      <c r="AE80" s="674"/>
      <c r="AF80" s="675"/>
      <c r="AG80" s="167">
        <f aca="true" t="shared" si="0" ref="AG80:AG87">SUM(M80:AF80)</f>
        <v>545892120</v>
      </c>
      <c r="AH80" s="167"/>
      <c r="AI80" s="168"/>
      <c r="AK80" s="86"/>
      <c r="AL80" s="86"/>
      <c r="AM80" s="676" t="s">
        <v>853</v>
      </c>
      <c r="AN80" s="213"/>
      <c r="AO80" s="213"/>
      <c r="AP80" s="213"/>
      <c r="AQ80" s="213"/>
      <c r="AR80" s="213"/>
      <c r="AS80" s="213"/>
      <c r="AT80" s="213"/>
      <c r="AU80" s="677"/>
      <c r="AV80" s="677"/>
      <c r="AW80" s="677"/>
      <c r="AX80" s="677"/>
      <c r="AY80" s="677"/>
      <c r="AZ80" s="677"/>
      <c r="BA80" s="677"/>
      <c r="BB80" s="677"/>
      <c r="BC80" s="677"/>
      <c r="BD80" s="677"/>
      <c r="BE80" s="677"/>
      <c r="BF80" s="677"/>
      <c r="BG80" s="677"/>
      <c r="BH80" s="677"/>
      <c r="BI80" s="677"/>
      <c r="BJ80" s="677"/>
      <c r="BK80" s="677"/>
      <c r="BL80" s="677"/>
      <c r="BM80" s="677"/>
      <c r="BN80" s="677"/>
      <c r="BO80" s="678">
        <f>SUM(AU80:BN80)</f>
        <v>0</v>
      </c>
      <c r="BP80" s="678"/>
      <c r="BQ80" s="678"/>
      <c r="BR80" s="678"/>
      <c r="BS80" s="678"/>
      <c r="BT80" s="679"/>
      <c r="BU80" s="680">
        <f>'[1]Bao cao'!AG62-AG80</f>
        <v>3257831770</v>
      </c>
      <c r="BV80" s="680"/>
      <c r="BW80" s="626"/>
      <c r="BX80" s="627"/>
      <c r="BZ80" s="619"/>
    </row>
    <row r="81" spans="1:78" s="94" customFormat="1" ht="18" customHeight="1">
      <c r="A81" s="60"/>
      <c r="B81" s="86"/>
      <c r="C81" s="160" t="s">
        <v>409</v>
      </c>
      <c r="D81" s="117"/>
      <c r="E81" s="117"/>
      <c r="F81" s="117"/>
      <c r="G81" s="117"/>
      <c r="H81" s="117"/>
      <c r="I81" s="117"/>
      <c r="J81" s="81"/>
      <c r="K81" s="81"/>
      <c r="L81" s="169"/>
      <c r="M81" s="170">
        <f>SUM(M82:Q84)</f>
        <v>0</v>
      </c>
      <c r="N81" s="170"/>
      <c r="O81" s="170"/>
      <c r="P81" s="170"/>
      <c r="Q81" s="170"/>
      <c r="R81" s="681">
        <f>SUM(R82:V84)</f>
        <v>0</v>
      </c>
      <c r="S81" s="681"/>
      <c r="T81" s="681"/>
      <c r="U81" s="681"/>
      <c r="V81" s="681"/>
      <c r="W81" s="681">
        <f>SUM(W82:Z84)</f>
        <v>0</v>
      </c>
      <c r="X81" s="681"/>
      <c r="Y81" s="681"/>
      <c r="Z81" s="681"/>
      <c r="AA81" s="682">
        <f>SUM(AA82:AC84)</f>
        <v>0</v>
      </c>
      <c r="AB81" s="683"/>
      <c r="AC81" s="683"/>
      <c r="AD81" s="684">
        <f>SUM(AD82:AF84)</f>
        <v>0</v>
      </c>
      <c r="AE81" s="685"/>
      <c r="AF81" s="686"/>
      <c r="AG81" s="171">
        <f>SUM(M81:AF81)</f>
        <v>0</v>
      </c>
      <c r="AH81" s="171"/>
      <c r="AI81" s="172"/>
      <c r="AK81" s="86"/>
      <c r="AL81" s="86"/>
      <c r="AM81" s="676" t="s">
        <v>854</v>
      </c>
      <c r="AN81" s="213"/>
      <c r="AO81" s="213"/>
      <c r="AP81" s="213"/>
      <c r="AQ81" s="213"/>
      <c r="AR81" s="213"/>
      <c r="AS81" s="213"/>
      <c r="AT81" s="213"/>
      <c r="AU81" s="687">
        <f>SUM(AU82:AY83)</f>
        <v>0</v>
      </c>
      <c r="AV81" s="687"/>
      <c r="AW81" s="687"/>
      <c r="AX81" s="687"/>
      <c r="AY81" s="687"/>
      <c r="AZ81" s="687">
        <f>SUM(AZ82:BD83)</f>
        <v>0</v>
      </c>
      <c r="BA81" s="687"/>
      <c r="BB81" s="687"/>
      <c r="BC81" s="687"/>
      <c r="BD81" s="687"/>
      <c r="BE81" s="687">
        <f>SUM(BE82:BI83)</f>
        <v>0</v>
      </c>
      <c r="BF81" s="687"/>
      <c r="BG81" s="687"/>
      <c r="BH81" s="687"/>
      <c r="BI81" s="687"/>
      <c r="BJ81" s="687">
        <f>SUM(BJ82:BN83)</f>
        <v>0</v>
      </c>
      <c r="BK81" s="687"/>
      <c r="BL81" s="687"/>
      <c r="BM81" s="687"/>
      <c r="BN81" s="687"/>
      <c r="BO81" s="687">
        <f>SUM(BO82:BS83)</f>
        <v>0</v>
      </c>
      <c r="BP81" s="687"/>
      <c r="BQ81" s="687"/>
      <c r="BR81" s="687"/>
      <c r="BS81" s="687"/>
      <c r="BT81" s="688"/>
      <c r="BU81" s="618"/>
      <c r="BV81" s="618"/>
      <c r="BW81" s="626"/>
      <c r="BX81" s="627"/>
      <c r="BZ81" s="619"/>
    </row>
    <row r="82" spans="1:78" s="114" customFormat="1" ht="18" customHeight="1">
      <c r="A82" s="109"/>
      <c r="B82" s="173"/>
      <c r="C82" s="174" t="s">
        <v>410</v>
      </c>
      <c r="D82" s="175"/>
      <c r="E82" s="175"/>
      <c r="F82" s="175"/>
      <c r="G82" s="175"/>
      <c r="H82" s="175"/>
      <c r="I82" s="175"/>
      <c r="J82" s="111"/>
      <c r="K82" s="176"/>
      <c r="L82" s="169"/>
      <c r="M82" s="177"/>
      <c r="N82" s="177"/>
      <c r="O82" s="177"/>
      <c r="P82" s="177"/>
      <c r="Q82" s="177"/>
      <c r="R82" s="689"/>
      <c r="S82" s="689"/>
      <c r="T82" s="689"/>
      <c r="U82" s="689"/>
      <c r="V82" s="689"/>
      <c r="W82" s="689">
        <v>0</v>
      </c>
      <c r="X82" s="689"/>
      <c r="Y82" s="689"/>
      <c r="Z82" s="689"/>
      <c r="AA82" s="690"/>
      <c r="AB82" s="683"/>
      <c r="AC82" s="683"/>
      <c r="AD82" s="691"/>
      <c r="AE82" s="685"/>
      <c r="AF82" s="686"/>
      <c r="AG82" s="171">
        <f t="shared" si="0"/>
        <v>0</v>
      </c>
      <c r="AH82" s="171"/>
      <c r="AI82" s="172"/>
      <c r="AK82" s="173"/>
      <c r="AL82" s="173"/>
      <c r="AM82" s="692" t="s">
        <v>855</v>
      </c>
      <c r="AN82" s="693"/>
      <c r="AO82" s="693"/>
      <c r="AP82" s="693"/>
      <c r="AQ82" s="693"/>
      <c r="AR82" s="693"/>
      <c r="AS82" s="693"/>
      <c r="AT82" s="693"/>
      <c r="AU82" s="694"/>
      <c r="AV82" s="694"/>
      <c r="AW82" s="694"/>
      <c r="AX82" s="694"/>
      <c r="AY82" s="694"/>
      <c r="AZ82" s="694"/>
      <c r="BA82" s="694"/>
      <c r="BB82" s="694"/>
      <c r="BC82" s="694"/>
      <c r="BD82" s="694"/>
      <c r="BE82" s="694"/>
      <c r="BF82" s="694"/>
      <c r="BG82" s="694"/>
      <c r="BH82" s="694"/>
      <c r="BI82" s="694"/>
      <c r="BJ82" s="694"/>
      <c r="BK82" s="694"/>
      <c r="BL82" s="694"/>
      <c r="BM82" s="694"/>
      <c r="BN82" s="694"/>
      <c r="BO82" s="695">
        <f>SUM(AU82:BN82)</f>
        <v>0</v>
      </c>
      <c r="BP82" s="695"/>
      <c r="BQ82" s="695"/>
      <c r="BR82" s="695"/>
      <c r="BS82" s="695"/>
      <c r="BT82" s="696"/>
      <c r="BU82" s="629"/>
      <c r="BV82" s="629"/>
      <c r="BW82" s="626"/>
      <c r="BX82" s="627"/>
      <c r="BZ82" s="619"/>
    </row>
    <row r="83" spans="1:78" s="114" customFormat="1" ht="18" customHeight="1">
      <c r="A83" s="109"/>
      <c r="B83" s="173"/>
      <c r="C83" s="174" t="s">
        <v>411</v>
      </c>
      <c r="D83" s="175"/>
      <c r="E83" s="175"/>
      <c r="F83" s="175"/>
      <c r="G83" s="175"/>
      <c r="H83" s="175"/>
      <c r="I83" s="175"/>
      <c r="J83" s="111"/>
      <c r="K83" s="176"/>
      <c r="L83" s="697"/>
      <c r="M83" s="698"/>
      <c r="N83" s="698"/>
      <c r="O83" s="698"/>
      <c r="P83" s="698"/>
      <c r="Q83" s="698"/>
      <c r="R83" s="689"/>
      <c r="S83" s="689"/>
      <c r="T83" s="689"/>
      <c r="U83" s="689"/>
      <c r="V83" s="689"/>
      <c r="W83" s="689"/>
      <c r="X83" s="689"/>
      <c r="Y83" s="689"/>
      <c r="Z83" s="689"/>
      <c r="AA83" s="690"/>
      <c r="AB83" s="683"/>
      <c r="AC83" s="683"/>
      <c r="AD83" s="691"/>
      <c r="AE83" s="685"/>
      <c r="AF83" s="686"/>
      <c r="AG83" s="171">
        <f t="shared" si="0"/>
        <v>0</v>
      </c>
      <c r="AH83" s="171"/>
      <c r="AI83" s="172"/>
      <c r="AK83" s="173"/>
      <c r="AL83" s="173"/>
      <c r="AM83" s="692" t="s">
        <v>856</v>
      </c>
      <c r="AN83" s="693"/>
      <c r="AO83" s="693"/>
      <c r="AP83" s="693"/>
      <c r="AQ83" s="693"/>
      <c r="AR83" s="693"/>
      <c r="AS83" s="693"/>
      <c r="AT83" s="693"/>
      <c r="AU83" s="694"/>
      <c r="AV83" s="694"/>
      <c r="AW83" s="694"/>
      <c r="AX83" s="694"/>
      <c r="AY83" s="694"/>
      <c r="AZ83" s="694"/>
      <c r="BA83" s="694"/>
      <c r="BB83" s="694"/>
      <c r="BC83" s="694"/>
      <c r="BD83" s="694"/>
      <c r="BE83" s="694"/>
      <c r="BF83" s="694"/>
      <c r="BG83" s="694"/>
      <c r="BH83" s="694"/>
      <c r="BI83" s="694"/>
      <c r="BJ83" s="694"/>
      <c r="BK83" s="694"/>
      <c r="BL83" s="694"/>
      <c r="BM83" s="694"/>
      <c r="BN83" s="694"/>
      <c r="BO83" s="695">
        <f>SUM(AU83:BN83)</f>
        <v>0</v>
      </c>
      <c r="BP83" s="695"/>
      <c r="BQ83" s="695"/>
      <c r="BR83" s="695"/>
      <c r="BS83" s="695"/>
      <c r="BT83" s="696"/>
      <c r="BU83" s="629"/>
      <c r="BV83" s="629"/>
      <c r="BW83" s="626"/>
      <c r="BX83" s="627"/>
      <c r="BZ83" s="619">
        <v>213689506</v>
      </c>
    </row>
    <row r="84" spans="1:78" s="114" customFormat="1" ht="18" customHeight="1">
      <c r="A84" s="109"/>
      <c r="B84" s="173"/>
      <c r="C84" s="174" t="s">
        <v>412</v>
      </c>
      <c r="D84" s="175"/>
      <c r="E84" s="175"/>
      <c r="F84" s="175"/>
      <c r="G84" s="175"/>
      <c r="H84" s="175"/>
      <c r="I84" s="175"/>
      <c r="J84" s="111"/>
      <c r="K84" s="176"/>
      <c r="L84" s="169"/>
      <c r="M84" s="177"/>
      <c r="N84" s="177"/>
      <c r="O84" s="177"/>
      <c r="P84" s="177"/>
      <c r="Q84" s="177"/>
      <c r="R84" s="689"/>
      <c r="S84" s="689"/>
      <c r="T84" s="689"/>
      <c r="U84" s="689"/>
      <c r="V84" s="689"/>
      <c r="W84" s="689"/>
      <c r="X84" s="689"/>
      <c r="Y84" s="689"/>
      <c r="Z84" s="689"/>
      <c r="AA84" s="691"/>
      <c r="AB84" s="699"/>
      <c r="AC84" s="699"/>
      <c r="AD84" s="691"/>
      <c r="AE84" s="685"/>
      <c r="AF84" s="686"/>
      <c r="AG84" s="171">
        <f t="shared" si="0"/>
        <v>0</v>
      </c>
      <c r="AH84" s="171"/>
      <c r="AI84" s="172"/>
      <c r="AK84" s="173"/>
      <c r="AL84" s="173"/>
      <c r="AM84" s="692" t="s">
        <v>857</v>
      </c>
      <c r="AN84" s="693"/>
      <c r="AO84" s="693"/>
      <c r="AP84" s="693"/>
      <c r="AQ84" s="693"/>
      <c r="AR84" s="693"/>
      <c r="AS84" s="693"/>
      <c r="AT84" s="693"/>
      <c r="AU84" s="694"/>
      <c r="AV84" s="694"/>
      <c r="AW84" s="694"/>
      <c r="AX84" s="694"/>
      <c r="AY84" s="694"/>
      <c r="AZ84" s="694"/>
      <c r="BA84" s="694"/>
      <c r="BB84" s="694"/>
      <c r="BC84" s="694"/>
      <c r="BD84" s="694"/>
      <c r="BE84" s="694"/>
      <c r="BF84" s="694"/>
      <c r="BG84" s="694"/>
      <c r="BH84" s="694"/>
      <c r="BI84" s="694"/>
      <c r="BJ84" s="694"/>
      <c r="BK84" s="694"/>
      <c r="BL84" s="694"/>
      <c r="BM84" s="694"/>
      <c r="BN84" s="694"/>
      <c r="BO84" s="695">
        <f>SUM(AU84:BN84)</f>
        <v>0</v>
      </c>
      <c r="BP84" s="695"/>
      <c r="BQ84" s="695"/>
      <c r="BR84" s="695"/>
      <c r="BS84" s="695"/>
      <c r="BT84" s="696"/>
      <c r="BU84" s="700"/>
      <c r="BV84" s="629"/>
      <c r="BW84" s="626"/>
      <c r="BX84" s="627"/>
      <c r="BZ84" s="619">
        <v>866270555</v>
      </c>
    </row>
    <row r="85" spans="1:78" s="94" customFormat="1" ht="18" customHeight="1">
      <c r="A85" s="60"/>
      <c r="B85" s="86"/>
      <c r="C85" s="160" t="s">
        <v>413</v>
      </c>
      <c r="D85" s="117"/>
      <c r="E85" s="117"/>
      <c r="F85" s="117"/>
      <c r="G85" s="117"/>
      <c r="H85" s="117"/>
      <c r="I85" s="117"/>
      <c r="J85" s="81"/>
      <c r="K85" s="81"/>
      <c r="L85" s="169"/>
      <c r="M85" s="170">
        <f>SUM(M86:P87)</f>
        <v>0</v>
      </c>
      <c r="N85" s="170"/>
      <c r="O85" s="170"/>
      <c r="P85" s="170"/>
      <c r="Q85" s="170"/>
      <c r="R85" s="178">
        <f>SUM(R86:U87)</f>
        <v>0</v>
      </c>
      <c r="S85" s="178"/>
      <c r="T85" s="178"/>
      <c r="U85" s="178"/>
      <c r="V85" s="178"/>
      <c r="W85" s="681">
        <f>SUM(W86:Z87)</f>
        <v>0</v>
      </c>
      <c r="X85" s="681"/>
      <c r="Y85" s="681"/>
      <c r="Z85" s="681"/>
      <c r="AA85" s="682">
        <f>SUM(AA86:AC87)</f>
        <v>0</v>
      </c>
      <c r="AB85" s="701"/>
      <c r="AC85" s="701"/>
      <c r="AD85" s="682">
        <f>SUM(AD86:AF87)</f>
        <v>0</v>
      </c>
      <c r="AE85" s="701"/>
      <c r="AF85" s="702"/>
      <c r="AG85" s="171">
        <f t="shared" si="0"/>
        <v>0</v>
      </c>
      <c r="AH85" s="171"/>
      <c r="AI85" s="172"/>
      <c r="AK85" s="86"/>
      <c r="AL85" s="86"/>
      <c r="AM85" s="676" t="s">
        <v>858</v>
      </c>
      <c r="AN85" s="213"/>
      <c r="AO85" s="213"/>
      <c r="AP85" s="213"/>
      <c r="AQ85" s="213"/>
      <c r="AR85" s="213"/>
      <c r="AS85" s="213"/>
      <c r="AT85" s="213"/>
      <c r="AU85" s="687">
        <f>SUM(AU86:AY87)</f>
        <v>0</v>
      </c>
      <c r="AV85" s="687"/>
      <c r="AW85" s="687"/>
      <c r="AX85" s="687"/>
      <c r="AY85" s="687"/>
      <c r="AZ85" s="687">
        <f>SUM(AZ86:BD87)</f>
        <v>0</v>
      </c>
      <c r="BA85" s="687"/>
      <c r="BB85" s="687"/>
      <c r="BC85" s="687"/>
      <c r="BD85" s="687"/>
      <c r="BE85" s="687">
        <f>SUM(BE86:BI87)</f>
        <v>0</v>
      </c>
      <c r="BF85" s="687"/>
      <c r="BG85" s="687"/>
      <c r="BH85" s="687"/>
      <c r="BI85" s="687"/>
      <c r="BJ85" s="687">
        <f>SUM(BJ86:BN87)</f>
        <v>0</v>
      </c>
      <c r="BK85" s="687"/>
      <c r="BL85" s="687"/>
      <c r="BM85" s="687"/>
      <c r="BN85" s="687"/>
      <c r="BO85" s="687">
        <f>SUM(BO86:BS87)</f>
        <v>0</v>
      </c>
      <c r="BP85" s="687"/>
      <c r="BQ85" s="687"/>
      <c r="BR85" s="687"/>
      <c r="BS85" s="687"/>
      <c r="BT85" s="688"/>
      <c r="BU85" s="618"/>
      <c r="BV85" s="618"/>
      <c r="BW85" s="626"/>
      <c r="BX85" s="627"/>
      <c r="BZ85" s="619"/>
    </row>
    <row r="86" spans="1:78" s="114" customFormat="1" ht="18" customHeight="1">
      <c r="A86" s="109"/>
      <c r="B86" s="173"/>
      <c r="C86" s="179" t="s">
        <v>414</v>
      </c>
      <c r="D86" s="175"/>
      <c r="E86" s="175"/>
      <c r="F86" s="175"/>
      <c r="G86" s="175"/>
      <c r="H86" s="175"/>
      <c r="I86" s="175"/>
      <c r="J86" s="111"/>
      <c r="K86" s="176"/>
      <c r="L86" s="169"/>
      <c r="M86" s="170">
        <v>0</v>
      </c>
      <c r="N86" s="170"/>
      <c r="O86" s="170"/>
      <c r="P86" s="170"/>
      <c r="Q86" s="170"/>
      <c r="R86" s="689">
        <v>0</v>
      </c>
      <c r="S86" s="689"/>
      <c r="T86" s="689"/>
      <c r="U86" s="689"/>
      <c r="V86" s="689"/>
      <c r="W86" s="689">
        <v>0</v>
      </c>
      <c r="X86" s="689"/>
      <c r="Y86" s="689"/>
      <c r="Z86" s="689"/>
      <c r="AA86" s="703">
        <v>0</v>
      </c>
      <c r="AB86" s="704"/>
      <c r="AC86" s="704"/>
      <c r="AD86" s="691"/>
      <c r="AE86" s="685"/>
      <c r="AF86" s="686"/>
      <c r="AG86" s="171">
        <f t="shared" si="0"/>
        <v>0</v>
      </c>
      <c r="AH86" s="171"/>
      <c r="AI86" s="172"/>
      <c r="AK86" s="173"/>
      <c r="AL86" s="173"/>
      <c r="AM86" s="692"/>
      <c r="AN86" s="693"/>
      <c r="AO86" s="693"/>
      <c r="AP86" s="693"/>
      <c r="AQ86" s="693"/>
      <c r="AR86" s="693"/>
      <c r="AS86" s="693"/>
      <c r="AT86" s="693"/>
      <c r="AU86" s="705"/>
      <c r="AV86" s="705"/>
      <c r="AW86" s="705"/>
      <c r="AX86" s="705"/>
      <c r="AY86" s="705"/>
      <c r="AZ86" s="705"/>
      <c r="BA86" s="705"/>
      <c r="BB86" s="705"/>
      <c r="BC86" s="705"/>
      <c r="BD86" s="705"/>
      <c r="BE86" s="705"/>
      <c r="BF86" s="705"/>
      <c r="BG86" s="705"/>
      <c r="BH86" s="705"/>
      <c r="BI86" s="705"/>
      <c r="BJ86" s="705"/>
      <c r="BK86" s="705"/>
      <c r="BL86" s="705"/>
      <c r="BM86" s="705"/>
      <c r="BN86" s="705"/>
      <c r="BO86" s="696"/>
      <c r="BP86" s="696"/>
      <c r="BQ86" s="696"/>
      <c r="BR86" s="696"/>
      <c r="BS86" s="696"/>
      <c r="BT86" s="696"/>
      <c r="BU86" s="629"/>
      <c r="BV86" s="629"/>
      <c r="BW86" s="626"/>
      <c r="BX86" s="627"/>
      <c r="BZ86" s="619"/>
    </row>
    <row r="87" spans="1:78" s="114" customFormat="1" ht="18" customHeight="1">
      <c r="A87" s="109"/>
      <c r="B87" s="173"/>
      <c r="C87" s="174" t="s">
        <v>415</v>
      </c>
      <c r="D87" s="175"/>
      <c r="E87" s="175"/>
      <c r="F87" s="175"/>
      <c r="G87" s="175"/>
      <c r="H87" s="175"/>
      <c r="I87" s="175"/>
      <c r="J87" s="111"/>
      <c r="K87" s="176"/>
      <c r="L87" s="169"/>
      <c r="M87" s="177"/>
      <c r="N87" s="177"/>
      <c r="O87" s="177"/>
      <c r="P87" s="177"/>
      <c r="Q87" s="177"/>
      <c r="R87" s="689"/>
      <c r="S87" s="689"/>
      <c r="T87" s="689"/>
      <c r="U87" s="689"/>
      <c r="V87" s="689"/>
      <c r="W87" s="689"/>
      <c r="X87" s="689"/>
      <c r="Y87" s="689"/>
      <c r="Z87" s="689"/>
      <c r="AA87" s="703"/>
      <c r="AB87" s="706"/>
      <c r="AC87" s="706"/>
      <c r="AD87" s="691"/>
      <c r="AE87" s="685"/>
      <c r="AF87" s="686"/>
      <c r="AG87" s="171">
        <f t="shared" si="0"/>
        <v>0</v>
      </c>
      <c r="AH87" s="171"/>
      <c r="AI87" s="172"/>
      <c r="AK87" s="173"/>
      <c r="AL87" s="173"/>
      <c r="AM87" s="692" t="s">
        <v>857</v>
      </c>
      <c r="AN87" s="693"/>
      <c r="AO87" s="693"/>
      <c r="AP87" s="693"/>
      <c r="AQ87" s="693"/>
      <c r="AR87" s="693"/>
      <c r="AS87" s="693"/>
      <c r="AT87" s="693"/>
      <c r="AU87" s="694"/>
      <c r="AV87" s="694"/>
      <c r="AW87" s="694"/>
      <c r="AX87" s="694"/>
      <c r="AY87" s="694"/>
      <c r="AZ87" s="694"/>
      <c r="BA87" s="694"/>
      <c r="BB87" s="694"/>
      <c r="BC87" s="694"/>
      <c r="BD87" s="694"/>
      <c r="BE87" s="694"/>
      <c r="BF87" s="694"/>
      <c r="BG87" s="694"/>
      <c r="BH87" s="694"/>
      <c r="BI87" s="694"/>
      <c r="BJ87" s="694"/>
      <c r="BK87" s="694"/>
      <c r="BL87" s="694"/>
      <c r="BM87" s="694"/>
      <c r="BN87" s="694"/>
      <c r="BO87" s="695">
        <f>SUM(AU87:BN87)</f>
        <v>0</v>
      </c>
      <c r="BP87" s="695"/>
      <c r="BQ87" s="695"/>
      <c r="BR87" s="695"/>
      <c r="BS87" s="695"/>
      <c r="BT87" s="696"/>
      <c r="BU87" s="700"/>
      <c r="BV87" s="629"/>
      <c r="BW87" s="626"/>
      <c r="BX87" s="627"/>
      <c r="BZ87" s="619"/>
    </row>
    <row r="88" spans="1:78" s="94" customFormat="1" ht="18" customHeight="1">
      <c r="A88" s="60"/>
      <c r="B88" s="86"/>
      <c r="C88" s="160" t="s">
        <v>416</v>
      </c>
      <c r="D88" s="117"/>
      <c r="E88" s="117"/>
      <c r="F88" s="117"/>
      <c r="G88" s="117"/>
      <c r="H88" s="117"/>
      <c r="I88" s="117"/>
      <c r="J88" s="180"/>
      <c r="K88" s="81"/>
      <c r="L88" s="181"/>
      <c r="M88" s="182">
        <f>M80+M81-M85</f>
        <v>0</v>
      </c>
      <c r="N88" s="182"/>
      <c r="O88" s="182"/>
      <c r="P88" s="182"/>
      <c r="Q88" s="182"/>
      <c r="R88" s="707">
        <f>R80+R81-R85</f>
        <v>0</v>
      </c>
      <c r="S88" s="707"/>
      <c r="T88" s="707"/>
      <c r="U88" s="707"/>
      <c r="V88" s="707"/>
      <c r="W88" s="681">
        <f>W80+W81-W85</f>
        <v>447429559</v>
      </c>
      <c r="X88" s="681"/>
      <c r="Y88" s="681"/>
      <c r="Z88" s="681"/>
      <c r="AA88" s="183">
        <f>AA80+AA81-AA85</f>
        <v>98462561</v>
      </c>
      <c r="AB88" s="708"/>
      <c r="AC88" s="708"/>
      <c r="AD88" s="183">
        <f>AD80+AD81-AD85</f>
        <v>0</v>
      </c>
      <c r="AE88" s="708"/>
      <c r="AF88" s="709"/>
      <c r="AG88" s="167">
        <f>SUM(M88:AF88)</f>
        <v>545892120</v>
      </c>
      <c r="AH88" s="167"/>
      <c r="AI88" s="168"/>
      <c r="AK88" s="86"/>
      <c r="AL88" s="86"/>
      <c r="AM88" s="676" t="s">
        <v>859</v>
      </c>
      <c r="AN88" s="213"/>
      <c r="AO88" s="213"/>
      <c r="AP88" s="213"/>
      <c r="AQ88" s="213"/>
      <c r="AR88" s="213"/>
      <c r="AS88" s="213"/>
      <c r="AT88" s="213"/>
      <c r="AU88" s="687">
        <f>AU80+AU81-AU85</f>
        <v>0</v>
      </c>
      <c r="AV88" s="687"/>
      <c r="AW88" s="687"/>
      <c r="AX88" s="687"/>
      <c r="AY88" s="687"/>
      <c r="AZ88" s="687">
        <f>AZ80+AZ81-AZ85</f>
        <v>0</v>
      </c>
      <c r="BA88" s="687"/>
      <c r="BB88" s="687"/>
      <c r="BC88" s="687"/>
      <c r="BD88" s="687"/>
      <c r="BE88" s="687">
        <f>BE80+BE81-BE85</f>
        <v>0</v>
      </c>
      <c r="BF88" s="687"/>
      <c r="BG88" s="687"/>
      <c r="BH88" s="687"/>
      <c r="BI88" s="687"/>
      <c r="BJ88" s="687">
        <f>BJ80+BJ81-BJ85</f>
        <v>0</v>
      </c>
      <c r="BK88" s="687"/>
      <c r="BL88" s="687"/>
      <c r="BM88" s="687"/>
      <c r="BN88" s="687"/>
      <c r="BO88" s="687">
        <f>BO80+BO81-BO85</f>
        <v>0</v>
      </c>
      <c r="BP88" s="687"/>
      <c r="BQ88" s="687"/>
      <c r="BR88" s="687"/>
      <c r="BS88" s="687"/>
      <c r="BT88" s="688"/>
      <c r="BU88" s="680">
        <f>'[1]Bao cao'!Y62-AG88</f>
        <v>0</v>
      </c>
      <c r="BV88" s="680"/>
      <c r="BW88" s="626"/>
      <c r="BX88" s="627"/>
      <c r="BZ88" s="619"/>
    </row>
    <row r="89" spans="1:78" s="191" customFormat="1" ht="18" customHeight="1">
      <c r="A89" s="60"/>
      <c r="B89" s="61"/>
      <c r="C89" s="151" t="s">
        <v>417</v>
      </c>
      <c r="D89" s="184"/>
      <c r="E89" s="184"/>
      <c r="F89" s="184"/>
      <c r="G89" s="184"/>
      <c r="H89" s="184"/>
      <c r="I89" s="184"/>
      <c r="J89" s="185"/>
      <c r="K89" s="186"/>
      <c r="L89" s="710"/>
      <c r="M89" s="711"/>
      <c r="N89" s="711"/>
      <c r="O89" s="711"/>
      <c r="P89" s="711"/>
      <c r="Q89" s="711"/>
      <c r="R89" s="711"/>
      <c r="S89" s="711"/>
      <c r="T89" s="711"/>
      <c r="U89" s="711"/>
      <c r="V89" s="711"/>
      <c r="W89" s="187"/>
      <c r="X89" s="187"/>
      <c r="Y89" s="187"/>
      <c r="Z89" s="187"/>
      <c r="AA89" s="712"/>
      <c r="AB89" s="713"/>
      <c r="AC89" s="714"/>
      <c r="AD89" s="715"/>
      <c r="AE89" s="716"/>
      <c r="AF89" s="717"/>
      <c r="AG89" s="188"/>
      <c r="AH89" s="189"/>
      <c r="AI89" s="190"/>
      <c r="AK89" s="584"/>
      <c r="AL89" s="584"/>
      <c r="AM89" s="666" t="s">
        <v>860</v>
      </c>
      <c r="AN89" s="718"/>
      <c r="AO89" s="718"/>
      <c r="AP89" s="718"/>
      <c r="AQ89" s="718"/>
      <c r="AR89" s="718"/>
      <c r="AS89" s="718"/>
      <c r="AT89" s="718"/>
      <c r="AU89" s="719"/>
      <c r="AV89" s="719"/>
      <c r="AW89" s="719"/>
      <c r="AX89" s="719"/>
      <c r="AY89" s="719"/>
      <c r="AZ89" s="720"/>
      <c r="BA89" s="720"/>
      <c r="BB89" s="720"/>
      <c r="BC89" s="720"/>
      <c r="BD89" s="720"/>
      <c r="BE89" s="720"/>
      <c r="BF89" s="720"/>
      <c r="BG89" s="720"/>
      <c r="BH89" s="720"/>
      <c r="BI89" s="720"/>
      <c r="BJ89" s="720"/>
      <c r="BK89" s="720"/>
      <c r="BL89" s="720"/>
      <c r="BM89" s="720"/>
      <c r="BN89" s="720"/>
      <c r="BO89" s="721"/>
      <c r="BP89" s="721"/>
      <c r="BQ89" s="721"/>
      <c r="BR89" s="721"/>
      <c r="BS89" s="721"/>
      <c r="BT89" s="722"/>
      <c r="BU89" s="723"/>
      <c r="BV89" s="723"/>
      <c r="BW89" s="608"/>
      <c r="BX89" s="609"/>
      <c r="BZ89" s="724"/>
    </row>
    <row r="90" spans="2:76" ht="18" customHeight="1">
      <c r="B90" s="86"/>
      <c r="C90" s="192" t="s">
        <v>408</v>
      </c>
      <c r="D90" s="117"/>
      <c r="E90" s="117"/>
      <c r="F90" s="117"/>
      <c r="G90" s="117"/>
      <c r="H90" s="117"/>
      <c r="I90" s="117"/>
      <c r="J90" s="81"/>
      <c r="K90" s="81"/>
      <c r="L90" s="162"/>
      <c r="M90" s="193">
        <v>0</v>
      </c>
      <c r="N90" s="193"/>
      <c r="O90" s="193"/>
      <c r="P90" s="193"/>
      <c r="Q90" s="193"/>
      <c r="R90" s="166">
        <v>0</v>
      </c>
      <c r="S90" s="166"/>
      <c r="T90" s="166"/>
      <c r="U90" s="166"/>
      <c r="V90" s="166"/>
      <c r="W90" s="166">
        <v>266864093</v>
      </c>
      <c r="X90" s="166"/>
      <c r="Y90" s="166"/>
      <c r="Z90" s="166"/>
      <c r="AA90" s="682">
        <v>67819863</v>
      </c>
      <c r="AB90" s="701"/>
      <c r="AC90" s="701"/>
      <c r="AD90" s="725"/>
      <c r="AE90" s="674"/>
      <c r="AF90" s="675"/>
      <c r="AG90" s="167">
        <f aca="true" t="shared" si="1" ref="AG90:AG97">SUM(M90:AF90)</f>
        <v>334683956</v>
      </c>
      <c r="AH90" s="167"/>
      <c r="AI90" s="168"/>
      <c r="AK90" s="611"/>
      <c r="AL90" s="611"/>
      <c r="AM90" s="726" t="s">
        <v>853</v>
      </c>
      <c r="AN90" s="727"/>
      <c r="AO90" s="727"/>
      <c r="AP90" s="727"/>
      <c r="AQ90" s="727"/>
      <c r="AR90" s="727"/>
      <c r="AS90" s="727"/>
      <c r="AT90" s="727"/>
      <c r="AU90" s="728"/>
      <c r="AV90" s="728"/>
      <c r="AW90" s="728"/>
      <c r="AX90" s="728"/>
      <c r="AY90" s="728"/>
      <c r="AZ90" s="728"/>
      <c r="BA90" s="728"/>
      <c r="BB90" s="728"/>
      <c r="BC90" s="728"/>
      <c r="BD90" s="728"/>
      <c r="BE90" s="728"/>
      <c r="BF90" s="728"/>
      <c r="BG90" s="728"/>
      <c r="BH90" s="728"/>
      <c r="BI90" s="728"/>
      <c r="BJ90" s="728"/>
      <c r="BK90" s="728"/>
      <c r="BL90" s="728"/>
      <c r="BM90" s="728"/>
      <c r="BN90" s="728"/>
      <c r="BO90" s="729">
        <f>SUM(AT90:BN90)</f>
        <v>0</v>
      </c>
      <c r="BP90" s="729"/>
      <c r="BQ90" s="729"/>
      <c r="BR90" s="729"/>
      <c r="BS90" s="729"/>
      <c r="BT90" s="730"/>
      <c r="BU90" s="622">
        <f>-'[1]Bao cao'!AG63-AG90</f>
        <v>802071661</v>
      </c>
      <c r="BV90" s="622"/>
      <c r="BW90" s="608"/>
      <c r="BX90" s="609"/>
    </row>
    <row r="91" spans="2:76" ht="18" customHeight="1">
      <c r="B91" s="86"/>
      <c r="C91" s="192" t="s">
        <v>409</v>
      </c>
      <c r="D91" s="117"/>
      <c r="E91" s="117"/>
      <c r="F91" s="117"/>
      <c r="G91" s="117"/>
      <c r="H91" s="117"/>
      <c r="I91" s="117"/>
      <c r="J91" s="81"/>
      <c r="K91" s="81"/>
      <c r="L91" s="169"/>
      <c r="M91" s="170">
        <f>SUM(M92:P93)</f>
        <v>0</v>
      </c>
      <c r="N91" s="170"/>
      <c r="O91" s="170"/>
      <c r="P91" s="170"/>
      <c r="Q91" s="170"/>
      <c r="R91" s="178">
        <f>SUM(R92:V93)</f>
        <v>0</v>
      </c>
      <c r="S91" s="178"/>
      <c r="T91" s="178"/>
      <c r="U91" s="178"/>
      <c r="V91" s="178"/>
      <c r="W91" s="178">
        <f>SUM(W92:Z93)</f>
        <v>13982175</v>
      </c>
      <c r="X91" s="178"/>
      <c r="Y91" s="178"/>
      <c r="Z91" s="178"/>
      <c r="AA91" s="178">
        <f>SUM(AA92:AC93)</f>
        <v>5051421</v>
      </c>
      <c r="AB91" s="178"/>
      <c r="AC91" s="178"/>
      <c r="AD91" s="684">
        <f>SUM(AD92:AF93)</f>
        <v>0</v>
      </c>
      <c r="AE91" s="685"/>
      <c r="AF91" s="686"/>
      <c r="AG91" s="167">
        <f t="shared" si="1"/>
        <v>19033596</v>
      </c>
      <c r="AH91" s="167"/>
      <c r="AI91" s="168"/>
      <c r="AK91" s="611"/>
      <c r="AL91" s="611"/>
      <c r="AM91" s="726" t="s">
        <v>861</v>
      </c>
      <c r="AN91" s="727"/>
      <c r="AO91" s="727"/>
      <c r="AP91" s="727"/>
      <c r="AQ91" s="727"/>
      <c r="AR91" s="727"/>
      <c r="AS91" s="727"/>
      <c r="AT91" s="727"/>
      <c r="AU91" s="728"/>
      <c r="AV91" s="728"/>
      <c r="AW91" s="728"/>
      <c r="AX91" s="728"/>
      <c r="AY91" s="728"/>
      <c r="AZ91" s="728"/>
      <c r="BA91" s="728"/>
      <c r="BB91" s="728"/>
      <c r="BC91" s="728"/>
      <c r="BD91" s="728"/>
      <c r="BE91" s="728"/>
      <c r="BF91" s="728"/>
      <c r="BG91" s="728"/>
      <c r="BH91" s="728"/>
      <c r="BI91" s="728"/>
      <c r="BJ91" s="728"/>
      <c r="BK91" s="728"/>
      <c r="BL91" s="728"/>
      <c r="BM91" s="728"/>
      <c r="BN91" s="728"/>
      <c r="BO91" s="729">
        <f>SUM(AT91:BN91)</f>
        <v>0</v>
      </c>
      <c r="BP91" s="729"/>
      <c r="BQ91" s="729"/>
      <c r="BR91" s="729"/>
      <c r="BS91" s="729"/>
      <c r="BT91" s="730"/>
      <c r="BV91" s="731"/>
      <c r="BW91" s="608"/>
      <c r="BX91" s="609"/>
    </row>
    <row r="92" spans="2:78" ht="18" customHeight="1">
      <c r="B92" s="86"/>
      <c r="C92" s="174" t="s">
        <v>418</v>
      </c>
      <c r="D92" s="117"/>
      <c r="E92" s="117"/>
      <c r="F92" s="117"/>
      <c r="G92" s="117"/>
      <c r="H92" s="117"/>
      <c r="I92" s="117"/>
      <c r="J92" s="81"/>
      <c r="K92" s="81"/>
      <c r="L92" s="169"/>
      <c r="M92" s="177">
        <v>0</v>
      </c>
      <c r="N92" s="177"/>
      <c r="O92" s="177"/>
      <c r="P92" s="177"/>
      <c r="Q92" s="177"/>
      <c r="R92" s="194"/>
      <c r="S92" s="194"/>
      <c r="T92" s="194"/>
      <c r="U92" s="194"/>
      <c r="V92" s="194"/>
      <c r="W92" s="194">
        <f>4660725*3</f>
        <v>13982175</v>
      </c>
      <c r="X92" s="194"/>
      <c r="Y92" s="194"/>
      <c r="Z92" s="194"/>
      <c r="AA92" s="177">
        <f>1683807*3</f>
        <v>5051421</v>
      </c>
      <c r="AB92" s="177"/>
      <c r="AC92" s="177"/>
      <c r="AD92" s="703"/>
      <c r="AE92" s="732"/>
      <c r="AF92" s="733"/>
      <c r="AG92" s="171">
        <f t="shared" si="1"/>
        <v>19033596</v>
      </c>
      <c r="AH92" s="171"/>
      <c r="AI92" s="172"/>
      <c r="AK92" s="611"/>
      <c r="AL92" s="611"/>
      <c r="AM92" s="726"/>
      <c r="AN92" s="727"/>
      <c r="AO92" s="727"/>
      <c r="AP92" s="727"/>
      <c r="AQ92" s="727"/>
      <c r="AR92" s="727"/>
      <c r="AS92" s="727"/>
      <c r="AT92" s="727"/>
      <c r="AU92" s="734"/>
      <c r="AV92" s="734"/>
      <c r="AW92" s="734"/>
      <c r="AX92" s="734"/>
      <c r="AY92" s="734"/>
      <c r="AZ92" s="734"/>
      <c r="BA92" s="734"/>
      <c r="BB92" s="734"/>
      <c r="BC92" s="734"/>
      <c r="BD92" s="734"/>
      <c r="BE92" s="734"/>
      <c r="BF92" s="734"/>
      <c r="BG92" s="734"/>
      <c r="BH92" s="734"/>
      <c r="BI92" s="734"/>
      <c r="BJ92" s="734"/>
      <c r="BK92" s="734"/>
      <c r="BL92" s="734"/>
      <c r="BM92" s="734"/>
      <c r="BN92" s="734"/>
      <c r="BO92" s="730"/>
      <c r="BP92" s="730"/>
      <c r="BQ92" s="730"/>
      <c r="BR92" s="730"/>
      <c r="BS92" s="730"/>
      <c r="BT92" s="730"/>
      <c r="BV92" s="731"/>
      <c r="BW92" s="608"/>
      <c r="BX92" s="609"/>
      <c r="BZ92" s="587">
        <f>447429559+98462561</f>
        <v>545892120</v>
      </c>
    </row>
    <row r="93" spans="1:78" s="195" customFormat="1" ht="18" customHeight="1">
      <c r="A93" s="109"/>
      <c r="B93" s="173"/>
      <c r="C93" s="174" t="s">
        <v>412</v>
      </c>
      <c r="D93" s="175"/>
      <c r="E93" s="175"/>
      <c r="F93" s="175"/>
      <c r="G93" s="175"/>
      <c r="H93" s="175"/>
      <c r="I93" s="175"/>
      <c r="J93" s="111"/>
      <c r="K93" s="176"/>
      <c r="L93" s="169"/>
      <c r="M93" s="177"/>
      <c r="N93" s="177"/>
      <c r="O93" s="177"/>
      <c r="P93" s="177"/>
      <c r="Q93" s="177"/>
      <c r="R93" s="689"/>
      <c r="S93" s="689"/>
      <c r="T93" s="689"/>
      <c r="U93" s="689"/>
      <c r="V93" s="689"/>
      <c r="W93" s="689"/>
      <c r="X93" s="689"/>
      <c r="Y93" s="689"/>
      <c r="Z93" s="689"/>
      <c r="AA93" s="691"/>
      <c r="AB93" s="699"/>
      <c r="AC93" s="699"/>
      <c r="AD93" s="691"/>
      <c r="AE93" s="685"/>
      <c r="AF93" s="686"/>
      <c r="AG93" s="171">
        <f>SUM(M93:AF93)</f>
        <v>0</v>
      </c>
      <c r="AH93" s="171"/>
      <c r="AI93" s="172"/>
      <c r="AK93" s="735"/>
      <c r="AL93" s="735"/>
      <c r="AM93" s="736" t="s">
        <v>857</v>
      </c>
      <c r="AN93" s="737"/>
      <c r="AO93" s="737"/>
      <c r="AP93" s="737"/>
      <c r="AQ93" s="737"/>
      <c r="AR93" s="737"/>
      <c r="AS93" s="737"/>
      <c r="AT93" s="737"/>
      <c r="AU93" s="738"/>
      <c r="AV93" s="738"/>
      <c r="AW93" s="738"/>
      <c r="AX93" s="738"/>
      <c r="AY93" s="738"/>
      <c r="AZ93" s="738"/>
      <c r="BA93" s="738"/>
      <c r="BB93" s="738"/>
      <c r="BC93" s="738"/>
      <c r="BD93" s="738"/>
      <c r="BE93" s="738"/>
      <c r="BF93" s="738"/>
      <c r="BG93" s="738"/>
      <c r="BH93" s="738"/>
      <c r="BI93" s="738"/>
      <c r="BJ93" s="738"/>
      <c r="BK93" s="738"/>
      <c r="BL93" s="738"/>
      <c r="BM93" s="738"/>
      <c r="BN93" s="738"/>
      <c r="BO93" s="739">
        <f>SUM(AU93:BN93)</f>
        <v>0</v>
      </c>
      <c r="BP93" s="739"/>
      <c r="BQ93" s="739"/>
      <c r="BR93" s="739"/>
      <c r="BS93" s="739"/>
      <c r="BT93" s="740"/>
      <c r="BU93" s="741"/>
      <c r="BV93" s="742"/>
      <c r="BW93" s="608"/>
      <c r="BX93" s="609"/>
      <c r="BZ93" s="587"/>
    </row>
    <row r="94" spans="2:76" ht="18" customHeight="1">
      <c r="B94" s="86"/>
      <c r="C94" s="192" t="s">
        <v>413</v>
      </c>
      <c r="D94" s="117"/>
      <c r="E94" s="117"/>
      <c r="F94" s="117"/>
      <c r="G94" s="117"/>
      <c r="H94" s="117"/>
      <c r="I94" s="117"/>
      <c r="J94" s="81"/>
      <c r="K94" s="81"/>
      <c r="L94" s="169"/>
      <c r="M94" s="170">
        <f>SUM(M95:P96)</f>
        <v>0</v>
      </c>
      <c r="N94" s="170"/>
      <c r="O94" s="170"/>
      <c r="P94" s="170"/>
      <c r="Q94" s="170"/>
      <c r="R94" s="681">
        <f>SUM(R95:V96)</f>
        <v>0</v>
      </c>
      <c r="S94" s="681"/>
      <c r="T94" s="681"/>
      <c r="U94" s="681"/>
      <c r="V94" s="681"/>
      <c r="W94" s="178">
        <f>SUM(W95:Z96)</f>
        <v>0</v>
      </c>
      <c r="X94" s="178"/>
      <c r="Y94" s="178"/>
      <c r="Z94" s="178"/>
      <c r="AA94" s="682">
        <f>SUBTOTAL(9,AA95:AC96)</f>
        <v>0</v>
      </c>
      <c r="AB94" s="701"/>
      <c r="AC94" s="701"/>
      <c r="AD94" s="691"/>
      <c r="AE94" s="685"/>
      <c r="AF94" s="686"/>
      <c r="AG94" s="171">
        <f t="shared" si="1"/>
        <v>0</v>
      </c>
      <c r="AH94" s="171"/>
      <c r="AI94" s="172"/>
      <c r="AK94" s="611"/>
      <c r="AL94" s="611"/>
      <c r="AM94" s="726" t="s">
        <v>858</v>
      </c>
      <c r="AN94" s="727"/>
      <c r="AO94" s="727"/>
      <c r="AP94" s="727"/>
      <c r="AQ94" s="727"/>
      <c r="AR94" s="727"/>
      <c r="AS94" s="727"/>
      <c r="AT94" s="727"/>
      <c r="AU94" s="728">
        <f>SUBTOTAL(9,AU95:AY96)</f>
        <v>0</v>
      </c>
      <c r="AV94" s="728"/>
      <c r="AW94" s="728"/>
      <c r="AX94" s="728"/>
      <c r="AY94" s="728"/>
      <c r="AZ94" s="728">
        <f>SUBTOTAL(9,AZ95:BD96)</f>
        <v>0</v>
      </c>
      <c r="BA94" s="728"/>
      <c r="BB94" s="728"/>
      <c r="BC94" s="728"/>
      <c r="BD94" s="728"/>
      <c r="BE94" s="728">
        <f>SUBTOTAL(9,BE95:BI96)</f>
        <v>0</v>
      </c>
      <c r="BF94" s="728"/>
      <c r="BG94" s="728"/>
      <c r="BH94" s="728"/>
      <c r="BI94" s="728"/>
      <c r="BJ94" s="728">
        <f>SUBTOTAL(9,BJ95:BN96)</f>
        <v>0</v>
      </c>
      <c r="BK94" s="728"/>
      <c r="BL94" s="728"/>
      <c r="BM94" s="728"/>
      <c r="BN94" s="728"/>
      <c r="BO94" s="728">
        <f>SUBTOTAL(9,BO95:BS96)</f>
        <v>0</v>
      </c>
      <c r="BP94" s="728"/>
      <c r="BQ94" s="728"/>
      <c r="BR94" s="728"/>
      <c r="BS94" s="728"/>
      <c r="BT94" s="734"/>
      <c r="BW94" s="608"/>
      <c r="BX94" s="609"/>
    </row>
    <row r="95" spans="1:78" s="195" customFormat="1" ht="18" customHeight="1">
      <c r="A95" s="109"/>
      <c r="B95" s="110"/>
      <c r="C95" s="179" t="s">
        <v>414</v>
      </c>
      <c r="D95" s="196"/>
      <c r="E95" s="175"/>
      <c r="F95" s="175"/>
      <c r="G95" s="175"/>
      <c r="H95" s="175"/>
      <c r="I95" s="175"/>
      <c r="J95" s="111"/>
      <c r="K95" s="176"/>
      <c r="L95" s="169"/>
      <c r="M95" s="197"/>
      <c r="N95" s="198"/>
      <c r="O95" s="198"/>
      <c r="P95" s="198"/>
      <c r="Q95" s="199"/>
      <c r="R95" s="689">
        <v>0</v>
      </c>
      <c r="S95" s="689"/>
      <c r="T95" s="689"/>
      <c r="U95" s="689"/>
      <c r="V95" s="689"/>
      <c r="W95" s="194"/>
      <c r="X95" s="194"/>
      <c r="Y95" s="194"/>
      <c r="Z95" s="194"/>
      <c r="AA95" s="682"/>
      <c r="AB95" s="701"/>
      <c r="AC95" s="701"/>
      <c r="AD95" s="684"/>
      <c r="AE95" s="685"/>
      <c r="AF95" s="686"/>
      <c r="AG95" s="171">
        <f t="shared" si="1"/>
        <v>0</v>
      </c>
      <c r="AH95" s="171"/>
      <c r="AI95" s="172"/>
      <c r="AK95" s="743"/>
      <c r="AL95" s="743"/>
      <c r="AM95" s="736"/>
      <c r="AN95" s="737"/>
      <c r="AO95" s="737"/>
      <c r="AP95" s="737"/>
      <c r="AQ95" s="737"/>
      <c r="AR95" s="737"/>
      <c r="AS95" s="737"/>
      <c r="AT95" s="737"/>
      <c r="AU95" s="744"/>
      <c r="AV95" s="744"/>
      <c r="AW95" s="744"/>
      <c r="AX95" s="744"/>
      <c r="AY95" s="744"/>
      <c r="AZ95" s="744"/>
      <c r="BA95" s="744"/>
      <c r="BB95" s="744"/>
      <c r="BC95" s="744"/>
      <c r="BD95" s="744"/>
      <c r="BE95" s="744"/>
      <c r="BF95" s="744"/>
      <c r="BG95" s="744"/>
      <c r="BH95" s="744"/>
      <c r="BI95" s="744"/>
      <c r="BJ95" s="744"/>
      <c r="BK95" s="744"/>
      <c r="BL95" s="744"/>
      <c r="BM95" s="744"/>
      <c r="BN95" s="744"/>
      <c r="BO95" s="745"/>
      <c r="BP95" s="745"/>
      <c r="BQ95" s="745"/>
      <c r="BR95" s="745"/>
      <c r="BS95" s="745"/>
      <c r="BT95" s="745"/>
      <c r="BU95" s="742"/>
      <c r="BV95" s="742"/>
      <c r="BW95" s="608"/>
      <c r="BX95" s="609"/>
      <c r="BZ95" s="587"/>
    </row>
    <row r="96" spans="1:78" s="195" customFormat="1" ht="18" customHeight="1">
      <c r="A96" s="109"/>
      <c r="B96" s="110"/>
      <c r="C96" s="174" t="s">
        <v>415</v>
      </c>
      <c r="D96" s="175"/>
      <c r="E96" s="175"/>
      <c r="F96" s="175"/>
      <c r="G96" s="175"/>
      <c r="H96" s="175"/>
      <c r="I96" s="175"/>
      <c r="J96" s="111"/>
      <c r="K96" s="176"/>
      <c r="L96" s="169"/>
      <c r="M96" s="177"/>
      <c r="N96" s="177"/>
      <c r="O96" s="177"/>
      <c r="P96" s="177"/>
      <c r="Q96" s="177"/>
      <c r="R96" s="746"/>
      <c r="S96" s="746"/>
      <c r="T96" s="746"/>
      <c r="U96" s="746"/>
      <c r="V96" s="746"/>
      <c r="W96" s="194">
        <v>0</v>
      </c>
      <c r="X96" s="194"/>
      <c r="Y96" s="194"/>
      <c r="Z96" s="194"/>
      <c r="AA96" s="682">
        <v>0</v>
      </c>
      <c r="AB96" s="701"/>
      <c r="AC96" s="701"/>
      <c r="AD96" s="691"/>
      <c r="AE96" s="685"/>
      <c r="AF96" s="686"/>
      <c r="AG96" s="171">
        <f t="shared" si="1"/>
        <v>0</v>
      </c>
      <c r="AH96" s="171"/>
      <c r="AI96" s="172"/>
      <c r="AK96" s="743"/>
      <c r="AL96" s="743"/>
      <c r="AM96" s="736" t="s">
        <v>862</v>
      </c>
      <c r="AN96" s="737"/>
      <c r="AO96" s="737"/>
      <c r="AP96" s="737"/>
      <c r="AQ96" s="737"/>
      <c r="AR96" s="737"/>
      <c r="AS96" s="737"/>
      <c r="AT96" s="737"/>
      <c r="AU96" s="738"/>
      <c r="AV96" s="738"/>
      <c r="AW96" s="738"/>
      <c r="AX96" s="738"/>
      <c r="AY96" s="738"/>
      <c r="AZ96" s="738"/>
      <c r="BA96" s="738"/>
      <c r="BB96" s="738"/>
      <c r="BC96" s="738"/>
      <c r="BD96" s="738"/>
      <c r="BE96" s="738"/>
      <c r="BF96" s="738"/>
      <c r="BG96" s="738"/>
      <c r="BH96" s="738"/>
      <c r="BI96" s="738"/>
      <c r="BJ96" s="738"/>
      <c r="BK96" s="738"/>
      <c r="BL96" s="738"/>
      <c r="BM96" s="738"/>
      <c r="BN96" s="738"/>
      <c r="BO96" s="747"/>
      <c r="BP96" s="747"/>
      <c r="BQ96" s="747"/>
      <c r="BR96" s="747"/>
      <c r="BS96" s="747"/>
      <c r="BT96" s="745"/>
      <c r="BU96" s="742"/>
      <c r="BV96" s="742"/>
      <c r="BW96" s="608"/>
      <c r="BX96" s="609"/>
      <c r="BZ96" s="587"/>
    </row>
    <row r="97" spans="2:76" ht="18" customHeight="1">
      <c r="B97" s="86"/>
      <c r="C97" s="192" t="s">
        <v>416</v>
      </c>
      <c r="D97" s="117"/>
      <c r="E97" s="117"/>
      <c r="F97" s="117"/>
      <c r="G97" s="117"/>
      <c r="H97" s="117"/>
      <c r="I97" s="117"/>
      <c r="J97" s="81"/>
      <c r="K97" s="81"/>
      <c r="L97" s="181"/>
      <c r="M97" s="182">
        <f>M90+M91-M94</f>
        <v>0</v>
      </c>
      <c r="N97" s="182"/>
      <c r="O97" s="182"/>
      <c r="P97" s="182"/>
      <c r="Q97" s="182"/>
      <c r="R97" s="200">
        <f>R90+R91-R94</f>
        <v>0</v>
      </c>
      <c r="S97" s="200"/>
      <c r="T97" s="200"/>
      <c r="U97" s="200"/>
      <c r="V97" s="200"/>
      <c r="W97" s="201">
        <f>W90+W91-W94</f>
        <v>280846268</v>
      </c>
      <c r="X97" s="201"/>
      <c r="Y97" s="201"/>
      <c r="Z97" s="201"/>
      <c r="AA97" s="201">
        <f>AA90+AA92-AA94</f>
        <v>72871284</v>
      </c>
      <c r="AB97" s="201"/>
      <c r="AC97" s="201"/>
      <c r="AD97" s="748"/>
      <c r="AE97" s="708"/>
      <c r="AF97" s="709"/>
      <c r="AG97" s="167">
        <f t="shared" si="1"/>
        <v>353717552</v>
      </c>
      <c r="AH97" s="167"/>
      <c r="AI97" s="168"/>
      <c r="AK97" s="611"/>
      <c r="AL97" s="611"/>
      <c r="AM97" s="749" t="s">
        <v>859</v>
      </c>
      <c r="AN97" s="727"/>
      <c r="AO97" s="727"/>
      <c r="AP97" s="727"/>
      <c r="AQ97" s="727"/>
      <c r="AR97" s="727"/>
      <c r="AS97" s="727"/>
      <c r="AT97" s="727"/>
      <c r="AU97" s="728">
        <f>AU90+AU91-AU94</f>
        <v>0</v>
      </c>
      <c r="AV97" s="728"/>
      <c r="AW97" s="728"/>
      <c r="AX97" s="728"/>
      <c r="AY97" s="728"/>
      <c r="AZ97" s="728">
        <f>AZ90+AZ91-AZ94</f>
        <v>0</v>
      </c>
      <c r="BA97" s="728"/>
      <c r="BB97" s="728"/>
      <c r="BC97" s="728"/>
      <c r="BD97" s="728"/>
      <c r="BE97" s="728">
        <f>BE90+BE91-BE94</f>
        <v>0</v>
      </c>
      <c r="BF97" s="728"/>
      <c r="BG97" s="728"/>
      <c r="BH97" s="728"/>
      <c r="BI97" s="728"/>
      <c r="BJ97" s="728">
        <f>BJ90+BJ91-BJ94</f>
        <v>0</v>
      </c>
      <c r="BK97" s="728"/>
      <c r="BL97" s="728"/>
      <c r="BM97" s="728"/>
      <c r="BN97" s="728"/>
      <c r="BO97" s="729">
        <f>SUM(AT97:BN97)</f>
        <v>0</v>
      </c>
      <c r="BP97" s="729"/>
      <c r="BQ97" s="729"/>
      <c r="BR97" s="729"/>
      <c r="BS97" s="729"/>
      <c r="BT97" s="730"/>
      <c r="BU97" s="622">
        <f>-'[1]Bao cao'!Y63-AG97</f>
        <v>-19033587</v>
      </c>
      <c r="BV97" s="622"/>
      <c r="BW97" s="608"/>
      <c r="BX97" s="609"/>
    </row>
    <row r="98" spans="1:78" s="191" customFormat="1" ht="18" customHeight="1">
      <c r="A98" s="60"/>
      <c r="B98" s="61"/>
      <c r="C98" s="151" t="s">
        <v>419</v>
      </c>
      <c r="D98" s="184"/>
      <c r="E98" s="184"/>
      <c r="F98" s="184"/>
      <c r="G98" s="184"/>
      <c r="H98" s="184"/>
      <c r="I98" s="184"/>
      <c r="J98" s="185"/>
      <c r="K98" s="186"/>
      <c r="L98" s="202"/>
      <c r="M98" s="203"/>
      <c r="N98" s="203"/>
      <c r="O98" s="203"/>
      <c r="P98" s="203"/>
      <c r="Q98" s="203"/>
      <c r="R98" s="750"/>
      <c r="S98" s="750"/>
      <c r="T98" s="750"/>
      <c r="U98" s="750"/>
      <c r="V98" s="750"/>
      <c r="W98" s="750"/>
      <c r="X98" s="750"/>
      <c r="Y98" s="750"/>
      <c r="Z98" s="750"/>
      <c r="AA98" s="188"/>
      <c r="AB98" s="189"/>
      <c r="AC98" s="189"/>
      <c r="AD98" s="751"/>
      <c r="AE98" s="716"/>
      <c r="AF98" s="717"/>
      <c r="AG98" s="752"/>
      <c r="AH98" s="752"/>
      <c r="AI98" s="753"/>
      <c r="AK98" s="584"/>
      <c r="AL98" s="584"/>
      <c r="AM98" s="666" t="s">
        <v>863</v>
      </c>
      <c r="AN98" s="718"/>
      <c r="AO98" s="718"/>
      <c r="AP98" s="718"/>
      <c r="AQ98" s="718"/>
      <c r="AR98" s="718"/>
      <c r="AS98" s="718"/>
      <c r="AT98" s="718"/>
      <c r="AU98" s="720"/>
      <c r="AV98" s="720"/>
      <c r="AW98" s="720"/>
      <c r="AX98" s="720"/>
      <c r="AY98" s="720"/>
      <c r="AZ98" s="720"/>
      <c r="BA98" s="720"/>
      <c r="BB98" s="720"/>
      <c r="BC98" s="720"/>
      <c r="BD98" s="720"/>
      <c r="BE98" s="720"/>
      <c r="BF98" s="720"/>
      <c r="BG98" s="720"/>
      <c r="BH98" s="720"/>
      <c r="BI98" s="720"/>
      <c r="BJ98" s="720"/>
      <c r="BK98" s="720"/>
      <c r="BL98" s="720"/>
      <c r="BM98" s="720"/>
      <c r="BN98" s="720"/>
      <c r="BO98" s="721"/>
      <c r="BP98" s="721"/>
      <c r="BQ98" s="721"/>
      <c r="BR98" s="721"/>
      <c r="BS98" s="721"/>
      <c r="BT98" s="722"/>
      <c r="BU98" s="754"/>
      <c r="BV98" s="723"/>
      <c r="BW98" s="608"/>
      <c r="BX98" s="609"/>
      <c r="BZ98" s="724"/>
    </row>
    <row r="99" spans="2:78" ht="18.75" customHeight="1">
      <c r="B99" s="86"/>
      <c r="C99" s="160" t="s">
        <v>420</v>
      </c>
      <c r="D99" s="117"/>
      <c r="E99" s="117"/>
      <c r="F99" s="117"/>
      <c r="G99" s="117"/>
      <c r="H99" s="117"/>
      <c r="I99" s="117"/>
      <c r="J99" s="161"/>
      <c r="K99" s="161"/>
      <c r="L99" s="162"/>
      <c r="M99" s="193">
        <f>M80-M90</f>
        <v>0</v>
      </c>
      <c r="N99" s="193"/>
      <c r="O99" s="193"/>
      <c r="P99" s="193"/>
      <c r="Q99" s="193"/>
      <c r="R99" s="755">
        <f>R80-R90</f>
        <v>0</v>
      </c>
      <c r="S99" s="755"/>
      <c r="T99" s="755"/>
      <c r="U99" s="755"/>
      <c r="V99" s="755"/>
      <c r="W99" s="755">
        <f>W80-W90</f>
        <v>180565466</v>
      </c>
      <c r="X99" s="755"/>
      <c r="Y99" s="755"/>
      <c r="Z99" s="755"/>
      <c r="AA99" s="755">
        <f>AA80-AA90</f>
        <v>30642698</v>
      </c>
      <c r="AB99" s="755"/>
      <c r="AC99" s="755"/>
      <c r="AD99" s="755">
        <f>AD80-AD90</f>
        <v>0</v>
      </c>
      <c r="AE99" s="755"/>
      <c r="AF99" s="755"/>
      <c r="AG99" s="167">
        <f>SUM(M99:AF99)</f>
        <v>211208164</v>
      </c>
      <c r="AH99" s="167"/>
      <c r="AI99" s="168"/>
      <c r="AK99" s="611"/>
      <c r="AL99" s="611"/>
      <c r="AM99" s="756" t="s">
        <v>864</v>
      </c>
      <c r="AN99" s="727"/>
      <c r="AO99" s="727"/>
      <c r="AP99" s="727"/>
      <c r="AQ99" s="727"/>
      <c r="AR99" s="727"/>
      <c r="AS99" s="727"/>
      <c r="AT99" s="727"/>
      <c r="AU99" s="728">
        <f>AU80-AU90</f>
        <v>0</v>
      </c>
      <c r="AV99" s="728"/>
      <c r="AW99" s="728"/>
      <c r="AX99" s="728"/>
      <c r="AY99" s="728"/>
      <c r="AZ99" s="728">
        <f>AZ80-AZ90</f>
        <v>0</v>
      </c>
      <c r="BA99" s="728"/>
      <c r="BB99" s="728"/>
      <c r="BC99" s="728"/>
      <c r="BD99" s="728"/>
      <c r="BE99" s="728">
        <f>BE80-BE90</f>
        <v>0</v>
      </c>
      <c r="BF99" s="728"/>
      <c r="BG99" s="728"/>
      <c r="BH99" s="728"/>
      <c r="BI99" s="728"/>
      <c r="BJ99" s="728">
        <f>BJ80-BJ90</f>
        <v>0</v>
      </c>
      <c r="BK99" s="728"/>
      <c r="BL99" s="728"/>
      <c r="BM99" s="728"/>
      <c r="BN99" s="728"/>
      <c r="BO99" s="729">
        <f>BO80-BO90</f>
        <v>0</v>
      </c>
      <c r="BP99" s="729"/>
      <c r="BQ99" s="729"/>
      <c r="BR99" s="729"/>
      <c r="BS99" s="729"/>
      <c r="BT99" s="730"/>
      <c r="BU99" s="622">
        <f>'[1]Bao cao'!AG61-AG99</f>
        <v>2455760109</v>
      </c>
      <c r="BV99" s="757"/>
      <c r="BW99" s="608"/>
      <c r="BX99" s="609"/>
      <c r="BZ99" s="587">
        <f>AA100-30642698</f>
        <v>-5051421</v>
      </c>
    </row>
    <row r="100" spans="2:76" ht="18.75" customHeight="1">
      <c r="B100" s="86"/>
      <c r="C100" s="204" t="s">
        <v>421</v>
      </c>
      <c r="D100" s="205"/>
      <c r="E100" s="205"/>
      <c r="F100" s="205"/>
      <c r="G100" s="205"/>
      <c r="H100" s="205"/>
      <c r="I100" s="205"/>
      <c r="J100" s="180"/>
      <c r="K100" s="180"/>
      <c r="L100" s="181"/>
      <c r="M100" s="182">
        <f>M88-M97</f>
        <v>0</v>
      </c>
      <c r="N100" s="182"/>
      <c r="O100" s="182"/>
      <c r="P100" s="182"/>
      <c r="Q100" s="182"/>
      <c r="R100" s="707">
        <f>R88-R97</f>
        <v>0</v>
      </c>
      <c r="S100" s="707"/>
      <c r="T100" s="707"/>
      <c r="U100" s="707"/>
      <c r="V100" s="707"/>
      <c r="W100" s="707">
        <f>W88-W97</f>
        <v>166583291</v>
      </c>
      <c r="X100" s="707"/>
      <c r="Y100" s="707"/>
      <c r="Z100" s="707"/>
      <c r="AA100" s="707">
        <f>AA88-AA97</f>
        <v>25591277</v>
      </c>
      <c r="AB100" s="707"/>
      <c r="AC100" s="707"/>
      <c r="AD100" s="707">
        <f>AD88-AD97</f>
        <v>0</v>
      </c>
      <c r="AE100" s="707"/>
      <c r="AF100" s="707"/>
      <c r="AG100" s="206">
        <f>SUM(M100:AF100)</f>
        <v>192174568</v>
      </c>
      <c r="AH100" s="207"/>
      <c r="AI100" s="208"/>
      <c r="AK100" s="611"/>
      <c r="AL100" s="611"/>
      <c r="AM100" s="758" t="s">
        <v>865</v>
      </c>
      <c r="AN100" s="660"/>
      <c r="AO100" s="660"/>
      <c r="AP100" s="660"/>
      <c r="AQ100" s="660"/>
      <c r="AR100" s="660"/>
      <c r="AS100" s="660"/>
      <c r="AT100" s="660"/>
      <c r="AU100" s="759">
        <f>AU88-AU97</f>
        <v>0</v>
      </c>
      <c r="AV100" s="759"/>
      <c r="AW100" s="759"/>
      <c r="AX100" s="759"/>
      <c r="AY100" s="759"/>
      <c r="AZ100" s="759">
        <f>AZ88-AZ97</f>
        <v>0</v>
      </c>
      <c r="BA100" s="759"/>
      <c r="BB100" s="759"/>
      <c r="BC100" s="759"/>
      <c r="BD100" s="759"/>
      <c r="BE100" s="759">
        <f>BE88-BE97</f>
        <v>0</v>
      </c>
      <c r="BF100" s="759"/>
      <c r="BG100" s="759"/>
      <c r="BH100" s="759"/>
      <c r="BI100" s="759"/>
      <c r="BJ100" s="759">
        <f>BJ88-BJ97</f>
        <v>0</v>
      </c>
      <c r="BK100" s="759"/>
      <c r="BL100" s="759"/>
      <c r="BM100" s="759"/>
      <c r="BN100" s="759"/>
      <c r="BO100" s="760">
        <f>BO88-BO97</f>
        <v>0</v>
      </c>
      <c r="BP100" s="760"/>
      <c r="BQ100" s="760"/>
      <c r="BR100" s="760"/>
      <c r="BS100" s="760"/>
      <c r="BT100" s="761"/>
      <c r="BU100" s="622">
        <f>'[1]Bao cao'!Y61-AG100</f>
        <v>19033587</v>
      </c>
      <c r="BV100" s="622"/>
      <c r="BW100" s="608"/>
      <c r="BX100" s="609"/>
    </row>
    <row r="101" spans="2:76" ht="6" customHeight="1" hidden="1">
      <c r="B101" s="86"/>
      <c r="C101" s="209"/>
      <c r="D101" s="117"/>
      <c r="E101" s="117"/>
      <c r="F101" s="117"/>
      <c r="G101" s="117"/>
      <c r="H101" s="117"/>
      <c r="I101" s="117"/>
      <c r="J101" s="81"/>
      <c r="K101" s="81"/>
      <c r="L101" s="169"/>
      <c r="M101" s="210"/>
      <c r="N101" s="210"/>
      <c r="O101" s="210"/>
      <c r="P101" s="210"/>
      <c r="Q101" s="210"/>
      <c r="R101" s="762"/>
      <c r="S101" s="762"/>
      <c r="T101" s="762"/>
      <c r="U101" s="762"/>
      <c r="V101" s="762"/>
      <c r="W101" s="762"/>
      <c r="X101" s="762"/>
      <c r="Y101" s="762"/>
      <c r="Z101" s="762"/>
      <c r="AA101" s="210"/>
      <c r="AB101" s="210"/>
      <c r="AC101" s="210"/>
      <c r="AD101" s="210"/>
      <c r="AE101" s="210"/>
      <c r="AF101" s="210"/>
      <c r="AG101" s="210"/>
      <c r="AH101" s="210"/>
      <c r="AI101" s="210"/>
      <c r="AK101" s="611"/>
      <c r="AL101" s="611"/>
      <c r="AM101" s="763"/>
      <c r="AN101" s="764"/>
      <c r="AO101" s="764"/>
      <c r="AP101" s="764"/>
      <c r="AQ101" s="764"/>
      <c r="AR101" s="764"/>
      <c r="AS101" s="764"/>
      <c r="AT101" s="764"/>
      <c r="AU101" s="765"/>
      <c r="AV101" s="765"/>
      <c r="AW101" s="765"/>
      <c r="AX101" s="765"/>
      <c r="AY101" s="765"/>
      <c r="AZ101" s="765"/>
      <c r="BA101" s="765"/>
      <c r="BB101" s="765"/>
      <c r="BC101" s="765"/>
      <c r="BD101" s="765"/>
      <c r="BE101" s="765"/>
      <c r="BF101" s="765"/>
      <c r="BG101" s="765"/>
      <c r="BH101" s="765"/>
      <c r="BI101" s="765"/>
      <c r="BJ101" s="765"/>
      <c r="BK101" s="765"/>
      <c r="BL101" s="765"/>
      <c r="BM101" s="765"/>
      <c r="BN101" s="765"/>
      <c r="BO101" s="761"/>
      <c r="BP101" s="761"/>
      <c r="BQ101" s="761"/>
      <c r="BR101" s="761"/>
      <c r="BS101" s="761"/>
      <c r="BT101" s="761"/>
      <c r="BU101" s="622"/>
      <c r="BV101" s="622"/>
      <c r="BW101" s="608"/>
      <c r="BX101" s="609"/>
    </row>
    <row r="102" spans="2:76" ht="18" customHeight="1" hidden="1">
      <c r="B102" s="86"/>
      <c r="C102" s="211" t="s">
        <v>422</v>
      </c>
      <c r="D102" s="117"/>
      <c r="E102" s="117"/>
      <c r="F102" s="117"/>
      <c r="G102" s="117"/>
      <c r="H102" s="117"/>
      <c r="I102" s="117"/>
      <c r="J102" s="81"/>
      <c r="K102" s="81"/>
      <c r="L102" s="169"/>
      <c r="M102" s="210"/>
      <c r="N102" s="210"/>
      <c r="O102" s="210"/>
      <c r="P102" s="210"/>
      <c r="Q102" s="210"/>
      <c r="R102" s="762"/>
      <c r="S102" s="762"/>
      <c r="T102" s="762"/>
      <c r="U102" s="762"/>
      <c r="V102" s="762"/>
      <c r="W102" s="762"/>
      <c r="X102" s="762"/>
      <c r="Y102" s="762"/>
      <c r="Z102" s="762"/>
      <c r="AA102" s="210"/>
      <c r="AB102" s="210"/>
      <c r="AC102" s="210"/>
      <c r="AD102" s="210"/>
      <c r="AE102" s="210"/>
      <c r="AF102" s="212"/>
      <c r="AG102" s="212"/>
      <c r="AH102" s="212"/>
      <c r="AI102" s="212"/>
      <c r="AK102" s="611"/>
      <c r="AL102" s="611"/>
      <c r="AM102" s="763"/>
      <c r="AN102" s="764"/>
      <c r="AO102" s="764"/>
      <c r="AP102" s="764"/>
      <c r="AQ102" s="764"/>
      <c r="AR102" s="764"/>
      <c r="AS102" s="764"/>
      <c r="AT102" s="764"/>
      <c r="AU102" s="765"/>
      <c r="AV102" s="765"/>
      <c r="AW102" s="765"/>
      <c r="AX102" s="765"/>
      <c r="AY102" s="765"/>
      <c r="AZ102" s="765"/>
      <c r="BA102" s="765"/>
      <c r="BB102" s="765"/>
      <c r="BC102" s="765"/>
      <c r="BD102" s="765"/>
      <c r="BE102" s="765"/>
      <c r="BF102" s="765"/>
      <c r="BG102" s="765"/>
      <c r="BH102" s="765"/>
      <c r="BI102" s="765"/>
      <c r="BJ102" s="765"/>
      <c r="BK102" s="765"/>
      <c r="BL102" s="765"/>
      <c r="BM102" s="765"/>
      <c r="BN102" s="765"/>
      <c r="BO102" s="761"/>
      <c r="BP102" s="761"/>
      <c r="BQ102" s="761"/>
      <c r="BR102" s="761"/>
      <c r="BS102" s="761"/>
      <c r="BT102" s="761"/>
      <c r="BU102" s="622"/>
      <c r="BV102" s="622"/>
      <c r="BW102" s="608"/>
      <c r="BX102" s="609"/>
    </row>
    <row r="103" spans="2:76" ht="18" customHeight="1" hidden="1">
      <c r="B103" s="86"/>
      <c r="C103" s="211" t="s">
        <v>423</v>
      </c>
      <c r="D103" s="117"/>
      <c r="E103" s="117"/>
      <c r="F103" s="117"/>
      <c r="G103" s="117"/>
      <c r="H103" s="117"/>
      <c r="I103" s="117"/>
      <c r="J103" s="81"/>
      <c r="K103" s="81"/>
      <c r="L103" s="169"/>
      <c r="M103" s="210"/>
      <c r="N103" s="210"/>
      <c r="O103" s="210"/>
      <c r="P103" s="210"/>
      <c r="Q103" s="210"/>
      <c r="R103" s="762"/>
      <c r="S103" s="762"/>
      <c r="T103" s="762"/>
      <c r="U103" s="762"/>
      <c r="V103" s="762"/>
      <c r="W103" s="762"/>
      <c r="X103" s="762"/>
      <c r="Y103" s="762"/>
      <c r="Z103" s="762"/>
      <c r="AA103" s="210"/>
      <c r="AB103" s="210"/>
      <c r="AC103" s="210"/>
      <c r="AD103" s="210"/>
      <c r="AE103" s="210"/>
      <c r="AF103" s="210"/>
      <c r="AG103" s="167">
        <v>0</v>
      </c>
      <c r="AH103" s="167"/>
      <c r="AI103" s="167"/>
      <c r="AK103" s="611"/>
      <c r="AL103" s="611"/>
      <c r="AM103" s="763"/>
      <c r="AN103" s="764"/>
      <c r="AO103" s="764"/>
      <c r="AP103" s="764"/>
      <c r="AQ103" s="764"/>
      <c r="AR103" s="764"/>
      <c r="AS103" s="764"/>
      <c r="AT103" s="764"/>
      <c r="AU103" s="765"/>
      <c r="AV103" s="765"/>
      <c r="AW103" s="765"/>
      <c r="AX103" s="765"/>
      <c r="AY103" s="765"/>
      <c r="AZ103" s="765"/>
      <c r="BA103" s="765"/>
      <c r="BB103" s="765"/>
      <c r="BC103" s="765"/>
      <c r="BD103" s="765"/>
      <c r="BE103" s="765"/>
      <c r="BF103" s="765"/>
      <c r="BG103" s="765"/>
      <c r="BH103" s="765"/>
      <c r="BI103" s="765"/>
      <c r="BJ103" s="765"/>
      <c r="BK103" s="765"/>
      <c r="BL103" s="765"/>
      <c r="BM103" s="765"/>
      <c r="BN103" s="765"/>
      <c r="BO103" s="761"/>
      <c r="BP103" s="761"/>
      <c r="BQ103" s="761"/>
      <c r="BR103" s="761"/>
      <c r="BS103" s="761"/>
      <c r="BT103" s="761"/>
      <c r="BU103" s="622"/>
      <c r="BV103" s="622"/>
      <c r="BW103" s="608"/>
      <c r="BX103" s="609"/>
    </row>
    <row r="104" spans="2:76" ht="18" customHeight="1" hidden="1">
      <c r="B104" s="86"/>
      <c r="C104" s="211" t="s">
        <v>424</v>
      </c>
      <c r="D104" s="117"/>
      <c r="E104" s="117"/>
      <c r="F104" s="117"/>
      <c r="G104" s="117"/>
      <c r="H104" s="117"/>
      <c r="I104" s="117"/>
      <c r="J104" s="81"/>
      <c r="K104" s="81"/>
      <c r="L104" s="169"/>
      <c r="M104" s="210"/>
      <c r="N104" s="210"/>
      <c r="O104" s="210"/>
      <c r="P104" s="210"/>
      <c r="Q104" s="210"/>
      <c r="R104" s="762"/>
      <c r="S104" s="762"/>
      <c r="T104" s="762"/>
      <c r="U104" s="762"/>
      <c r="V104" s="762"/>
      <c r="W104" s="762"/>
      <c r="X104" s="762"/>
      <c r="Y104" s="762"/>
      <c r="Z104" s="762"/>
      <c r="AA104" s="210"/>
      <c r="AB104" s="210"/>
      <c r="AC104" s="210"/>
      <c r="AD104" s="210"/>
      <c r="AE104" s="210"/>
      <c r="AF104" s="210"/>
      <c r="AG104" s="210"/>
      <c r="AH104" s="210"/>
      <c r="AI104" s="210"/>
      <c r="AK104" s="611"/>
      <c r="AL104" s="611"/>
      <c r="AM104" s="763"/>
      <c r="AN104" s="764"/>
      <c r="AO104" s="764"/>
      <c r="AP104" s="764"/>
      <c r="AQ104" s="764"/>
      <c r="AR104" s="764"/>
      <c r="AS104" s="764"/>
      <c r="AT104" s="764"/>
      <c r="AU104" s="765"/>
      <c r="AV104" s="765"/>
      <c r="AW104" s="765"/>
      <c r="AX104" s="765"/>
      <c r="AY104" s="765"/>
      <c r="AZ104" s="765"/>
      <c r="BA104" s="765"/>
      <c r="BB104" s="765"/>
      <c r="BC104" s="765"/>
      <c r="BD104" s="765"/>
      <c r="BE104" s="765"/>
      <c r="BF104" s="765"/>
      <c r="BG104" s="765"/>
      <c r="BH104" s="765"/>
      <c r="BI104" s="765"/>
      <c r="BJ104" s="765"/>
      <c r="BK104" s="765"/>
      <c r="BL104" s="765"/>
      <c r="BM104" s="765"/>
      <c r="BN104" s="765"/>
      <c r="BO104" s="761"/>
      <c r="BP104" s="761"/>
      <c r="BQ104" s="761"/>
      <c r="BR104" s="761"/>
      <c r="BS104" s="761"/>
      <c r="BT104" s="761"/>
      <c r="BU104" s="622"/>
      <c r="BV104" s="622"/>
      <c r="BW104" s="608"/>
      <c r="BX104" s="609"/>
    </row>
    <row r="105" spans="2:76" ht="2.25" customHeight="1" hidden="1">
      <c r="B105" s="86"/>
      <c r="C105" s="213"/>
      <c r="D105" s="117"/>
      <c r="E105" s="117"/>
      <c r="F105" s="117"/>
      <c r="G105" s="117"/>
      <c r="H105" s="117"/>
      <c r="I105" s="117"/>
      <c r="J105" s="81"/>
      <c r="K105" s="81"/>
      <c r="L105" s="169"/>
      <c r="M105" s="210"/>
      <c r="N105" s="210"/>
      <c r="O105" s="210"/>
      <c r="P105" s="210"/>
      <c r="Q105" s="210"/>
      <c r="R105" s="762"/>
      <c r="S105" s="762"/>
      <c r="T105" s="762"/>
      <c r="U105" s="762"/>
      <c r="V105" s="762"/>
      <c r="W105" s="762"/>
      <c r="X105" s="762"/>
      <c r="Y105" s="762"/>
      <c r="Z105" s="762"/>
      <c r="AA105" s="210"/>
      <c r="AB105" s="210"/>
      <c r="AC105" s="210"/>
      <c r="AD105" s="210"/>
      <c r="AE105" s="210"/>
      <c r="AF105" s="210"/>
      <c r="AG105" s="210"/>
      <c r="AH105" s="210"/>
      <c r="AI105" s="210"/>
      <c r="AK105" s="611"/>
      <c r="AL105" s="611"/>
      <c r="AM105" s="763"/>
      <c r="AN105" s="764"/>
      <c r="AO105" s="764"/>
      <c r="AP105" s="764"/>
      <c r="AQ105" s="764"/>
      <c r="AR105" s="764"/>
      <c r="AS105" s="764"/>
      <c r="AT105" s="764"/>
      <c r="AU105" s="765"/>
      <c r="AV105" s="765"/>
      <c r="AW105" s="765"/>
      <c r="AX105" s="765"/>
      <c r="AY105" s="765"/>
      <c r="AZ105" s="765"/>
      <c r="BA105" s="765"/>
      <c r="BB105" s="765"/>
      <c r="BC105" s="765"/>
      <c r="BD105" s="765"/>
      <c r="BE105" s="765"/>
      <c r="BF105" s="765"/>
      <c r="BG105" s="765"/>
      <c r="BH105" s="765"/>
      <c r="BI105" s="765"/>
      <c r="BJ105" s="765"/>
      <c r="BK105" s="765"/>
      <c r="BL105" s="765"/>
      <c r="BM105" s="765"/>
      <c r="BN105" s="765"/>
      <c r="BO105" s="761"/>
      <c r="BP105" s="761"/>
      <c r="BQ105" s="761"/>
      <c r="BR105" s="761"/>
      <c r="BS105" s="761"/>
      <c r="BT105" s="761"/>
      <c r="BU105" s="622"/>
      <c r="BV105" s="622"/>
      <c r="BW105" s="608"/>
      <c r="BX105" s="609"/>
    </row>
    <row r="106" spans="1:76" ht="19.5" customHeight="1" hidden="1">
      <c r="A106" s="78">
        <f>'[1]Bao cao'!U64</f>
        <v>0</v>
      </c>
      <c r="B106" s="61" t="s">
        <v>349</v>
      </c>
      <c r="C106" s="136" t="s">
        <v>425</v>
      </c>
      <c r="D106" s="116"/>
      <c r="E106" s="116"/>
      <c r="F106" s="116"/>
      <c r="G106" s="116"/>
      <c r="H106" s="116"/>
      <c r="I106" s="116"/>
      <c r="J106" s="116"/>
      <c r="K106" s="116"/>
      <c r="L106" s="116"/>
      <c r="M106" s="116"/>
      <c r="N106" s="116"/>
      <c r="O106" s="116"/>
      <c r="P106" s="205"/>
      <c r="Q106" s="205"/>
      <c r="R106" s="205"/>
      <c r="S106" s="205"/>
      <c r="T106" s="116"/>
      <c r="U106" s="214"/>
      <c r="V106" s="214"/>
      <c r="W106" s="214"/>
      <c r="X106" s="214"/>
      <c r="Y106" s="214"/>
      <c r="Z106" s="214"/>
      <c r="AA106" s="214"/>
      <c r="AB106" s="214"/>
      <c r="AC106" s="215"/>
      <c r="AD106" s="215"/>
      <c r="AE106" s="215"/>
      <c r="AF106" s="215"/>
      <c r="AG106" s="215"/>
      <c r="AH106" s="215"/>
      <c r="AI106" s="215"/>
      <c r="AM106" s="652"/>
      <c r="AN106" s="639"/>
      <c r="AO106" s="639"/>
      <c r="AP106" s="639"/>
      <c r="AQ106" s="639"/>
      <c r="AR106" s="639"/>
      <c r="AS106" s="639"/>
      <c r="AT106" s="639"/>
      <c r="AU106" s="766"/>
      <c r="AV106" s="766"/>
      <c r="AW106" s="766"/>
      <c r="AX106" s="766"/>
      <c r="AY106" s="766"/>
      <c r="AZ106" s="766"/>
      <c r="BA106" s="766"/>
      <c r="BB106" s="766"/>
      <c r="BC106" s="766"/>
      <c r="BD106" s="766"/>
      <c r="BE106" s="766"/>
      <c r="BF106" s="766"/>
      <c r="BG106" s="766"/>
      <c r="BH106" s="766"/>
      <c r="BI106" s="766"/>
      <c r="BJ106" s="766"/>
      <c r="BK106" s="766"/>
      <c r="BL106" s="766"/>
      <c r="BM106" s="767"/>
      <c r="BN106" s="767"/>
      <c r="BO106" s="767"/>
      <c r="BP106" s="767"/>
      <c r="BQ106" s="767"/>
      <c r="BR106" s="767"/>
      <c r="BS106" s="767"/>
      <c r="BT106" s="767"/>
      <c r="BW106" s="608"/>
      <c r="BX106" s="609"/>
    </row>
    <row r="107" spans="3:76" ht="19.5" customHeight="1" hidden="1">
      <c r="C107" s="216" t="s">
        <v>396</v>
      </c>
      <c r="D107" s="217"/>
      <c r="E107" s="217"/>
      <c r="F107" s="217"/>
      <c r="G107" s="217"/>
      <c r="H107" s="217"/>
      <c r="I107" s="217"/>
      <c r="J107" s="161"/>
      <c r="K107" s="161"/>
      <c r="L107" s="218"/>
      <c r="M107" s="219" t="s">
        <v>397</v>
      </c>
      <c r="N107" s="219"/>
      <c r="O107" s="219"/>
      <c r="P107" s="219"/>
      <c r="Q107" s="219"/>
      <c r="R107" s="219"/>
      <c r="S107" s="220" t="s">
        <v>398</v>
      </c>
      <c r="T107" s="219"/>
      <c r="U107" s="219"/>
      <c r="V107" s="219"/>
      <c r="W107" s="221"/>
      <c r="X107" s="222" t="s">
        <v>399</v>
      </c>
      <c r="Y107" s="768"/>
      <c r="Z107" s="768"/>
      <c r="AA107" s="768"/>
      <c r="AB107" s="222" t="s">
        <v>401</v>
      </c>
      <c r="AC107" s="768"/>
      <c r="AD107" s="768"/>
      <c r="AE107" s="768"/>
      <c r="AF107" s="223" t="s">
        <v>355</v>
      </c>
      <c r="AG107" s="769"/>
      <c r="AH107" s="769"/>
      <c r="AI107" s="769"/>
      <c r="AM107" s="652"/>
      <c r="AN107" s="639"/>
      <c r="AO107" s="639"/>
      <c r="AP107" s="639"/>
      <c r="AQ107" s="639"/>
      <c r="AR107" s="639"/>
      <c r="AS107" s="639"/>
      <c r="AT107" s="639"/>
      <c r="AU107" s="766"/>
      <c r="AV107" s="766"/>
      <c r="AW107" s="766"/>
      <c r="AX107" s="766"/>
      <c r="AY107" s="766"/>
      <c r="AZ107" s="766"/>
      <c r="BA107" s="766"/>
      <c r="BB107" s="766"/>
      <c r="BC107" s="766"/>
      <c r="BD107" s="766"/>
      <c r="BE107" s="766"/>
      <c r="BF107" s="766"/>
      <c r="BG107" s="766"/>
      <c r="BH107" s="766"/>
      <c r="BI107" s="766"/>
      <c r="BJ107" s="766"/>
      <c r="BK107" s="766"/>
      <c r="BL107" s="766"/>
      <c r="BM107" s="767"/>
      <c r="BN107" s="767"/>
      <c r="BO107" s="767"/>
      <c r="BP107" s="767"/>
      <c r="BQ107" s="767"/>
      <c r="BR107" s="767"/>
      <c r="BS107" s="767"/>
      <c r="BT107" s="767"/>
      <c r="BU107" s="770"/>
      <c r="BV107" s="770"/>
      <c r="BW107" s="771"/>
      <c r="BX107" s="609"/>
    </row>
    <row r="108" spans="3:76" ht="14.25" customHeight="1" hidden="1">
      <c r="C108" s="224"/>
      <c r="D108" s="205"/>
      <c r="E108" s="205"/>
      <c r="F108" s="205"/>
      <c r="G108" s="205"/>
      <c r="H108" s="205"/>
      <c r="I108" s="205"/>
      <c r="J108" s="180"/>
      <c r="K108" s="180"/>
      <c r="L108" s="225"/>
      <c r="M108" s="226" t="s">
        <v>402</v>
      </c>
      <c r="N108" s="226"/>
      <c r="O108" s="226"/>
      <c r="P108" s="226"/>
      <c r="Q108" s="226"/>
      <c r="R108" s="226"/>
      <c r="S108" s="227" t="s">
        <v>403</v>
      </c>
      <c r="T108" s="226"/>
      <c r="U108" s="226"/>
      <c r="V108" s="226"/>
      <c r="W108" s="228"/>
      <c r="X108" s="229" t="s">
        <v>404</v>
      </c>
      <c r="Y108" s="772"/>
      <c r="Z108" s="772"/>
      <c r="AA108" s="772"/>
      <c r="AB108" s="229" t="s">
        <v>406</v>
      </c>
      <c r="AC108" s="772"/>
      <c r="AD108" s="772"/>
      <c r="AE108" s="772"/>
      <c r="AF108" s="773"/>
      <c r="AG108" s="773"/>
      <c r="AH108" s="773"/>
      <c r="AI108" s="773"/>
      <c r="AM108" s="652"/>
      <c r="AN108" s="639"/>
      <c r="AO108" s="639"/>
      <c r="AP108" s="639"/>
      <c r="AQ108" s="639"/>
      <c r="AR108" s="639"/>
      <c r="AS108" s="639"/>
      <c r="AT108" s="639"/>
      <c r="AU108" s="766"/>
      <c r="AV108" s="766"/>
      <c r="AW108" s="766"/>
      <c r="AX108" s="766"/>
      <c r="AY108" s="766"/>
      <c r="AZ108" s="766"/>
      <c r="BA108" s="766"/>
      <c r="BB108" s="766"/>
      <c r="BC108" s="766"/>
      <c r="BD108" s="766"/>
      <c r="BE108" s="766"/>
      <c r="BF108" s="766"/>
      <c r="BG108" s="766"/>
      <c r="BH108" s="766"/>
      <c r="BI108" s="766"/>
      <c r="BJ108" s="766"/>
      <c r="BK108" s="766"/>
      <c r="BL108" s="766"/>
      <c r="BM108" s="767"/>
      <c r="BN108" s="767"/>
      <c r="BO108" s="767"/>
      <c r="BP108" s="767"/>
      <c r="BQ108" s="767"/>
      <c r="BR108" s="767"/>
      <c r="BS108" s="767"/>
      <c r="BT108" s="767"/>
      <c r="BU108" s="770"/>
      <c r="BV108" s="770"/>
      <c r="BW108" s="771"/>
      <c r="BX108" s="609"/>
    </row>
    <row r="109" spans="3:76" ht="19.5" customHeight="1" hidden="1">
      <c r="C109" s="151" t="s">
        <v>407</v>
      </c>
      <c r="D109" s="152"/>
      <c r="E109" s="152"/>
      <c r="F109" s="152"/>
      <c r="G109" s="152"/>
      <c r="H109" s="152"/>
      <c r="I109" s="152"/>
      <c r="J109" s="153"/>
      <c r="K109" s="153"/>
      <c r="L109" s="230"/>
      <c r="M109" s="231"/>
      <c r="N109" s="231"/>
      <c r="O109" s="231"/>
      <c r="P109" s="231"/>
      <c r="Q109" s="231"/>
      <c r="R109" s="232"/>
      <c r="S109" s="233"/>
      <c r="T109" s="234"/>
      <c r="U109" s="234"/>
      <c r="V109" s="234"/>
      <c r="W109" s="235"/>
      <c r="X109" s="236"/>
      <c r="Y109" s="237"/>
      <c r="Z109" s="237"/>
      <c r="AA109" s="238"/>
      <c r="AB109" s="236"/>
      <c r="AC109" s="237"/>
      <c r="AD109" s="237"/>
      <c r="AE109" s="238"/>
      <c r="AF109" s="236"/>
      <c r="AG109" s="237"/>
      <c r="AH109" s="237"/>
      <c r="AI109" s="239"/>
      <c r="AM109" s="652"/>
      <c r="AN109" s="639"/>
      <c r="AO109" s="639"/>
      <c r="AP109" s="639"/>
      <c r="AQ109" s="639"/>
      <c r="AR109" s="639"/>
      <c r="AS109" s="639"/>
      <c r="AT109" s="639"/>
      <c r="AU109" s="766"/>
      <c r="AV109" s="766"/>
      <c r="AW109" s="766"/>
      <c r="AX109" s="766"/>
      <c r="AY109" s="766"/>
      <c r="AZ109" s="766"/>
      <c r="BA109" s="766"/>
      <c r="BB109" s="766"/>
      <c r="BC109" s="766"/>
      <c r="BD109" s="766"/>
      <c r="BE109" s="766"/>
      <c r="BF109" s="766"/>
      <c r="BG109" s="766"/>
      <c r="BH109" s="766"/>
      <c r="BI109" s="766"/>
      <c r="BJ109" s="766"/>
      <c r="BK109" s="766"/>
      <c r="BL109" s="766"/>
      <c r="BM109" s="767"/>
      <c r="BN109" s="767"/>
      <c r="BO109" s="767"/>
      <c r="BP109" s="767"/>
      <c r="BQ109" s="767"/>
      <c r="BR109" s="767"/>
      <c r="BS109" s="767"/>
      <c r="BT109" s="767"/>
      <c r="BU109" s="770"/>
      <c r="BV109" s="770"/>
      <c r="BW109" s="771"/>
      <c r="BX109" s="609"/>
    </row>
    <row r="110" spans="3:76" ht="19.5" customHeight="1" hidden="1">
      <c r="C110" s="160" t="s">
        <v>408</v>
      </c>
      <c r="D110" s="116"/>
      <c r="E110" s="116"/>
      <c r="F110" s="116"/>
      <c r="G110" s="116"/>
      <c r="H110" s="116"/>
      <c r="I110" s="116"/>
      <c r="J110" s="161"/>
      <c r="L110" s="774"/>
      <c r="M110" s="775"/>
      <c r="N110" s="775"/>
      <c r="O110" s="775"/>
      <c r="P110" s="775"/>
      <c r="Q110" s="775"/>
      <c r="R110" s="776"/>
      <c r="S110" s="240"/>
      <c r="T110" s="241"/>
      <c r="U110" s="241"/>
      <c r="V110" s="241"/>
      <c r="W110" s="242"/>
      <c r="X110" s="777"/>
      <c r="Y110" s="778"/>
      <c r="Z110" s="778"/>
      <c r="AA110" s="778"/>
      <c r="AB110" s="777"/>
      <c r="AC110" s="778"/>
      <c r="AD110" s="778"/>
      <c r="AE110" s="778"/>
      <c r="AF110" s="779">
        <f>SUM(L110:AE110)</f>
        <v>0</v>
      </c>
      <c r="AG110" s="780"/>
      <c r="AH110" s="780"/>
      <c r="AI110" s="780"/>
      <c r="AM110" s="652"/>
      <c r="AN110" s="639"/>
      <c r="AO110" s="639"/>
      <c r="AP110" s="639"/>
      <c r="AQ110" s="639"/>
      <c r="AR110" s="639"/>
      <c r="AS110" s="639"/>
      <c r="AT110" s="639"/>
      <c r="AU110" s="766"/>
      <c r="AV110" s="766"/>
      <c r="AW110" s="766"/>
      <c r="AX110" s="766"/>
      <c r="AY110" s="766"/>
      <c r="AZ110" s="766"/>
      <c r="BA110" s="766"/>
      <c r="BB110" s="766"/>
      <c r="BC110" s="766"/>
      <c r="BD110" s="766"/>
      <c r="BE110" s="766"/>
      <c r="BF110" s="766"/>
      <c r="BG110" s="766"/>
      <c r="BH110" s="766"/>
      <c r="BI110" s="766"/>
      <c r="BJ110" s="766"/>
      <c r="BK110" s="766"/>
      <c r="BL110" s="766"/>
      <c r="BM110" s="767"/>
      <c r="BN110" s="767"/>
      <c r="BO110" s="767"/>
      <c r="BP110" s="767"/>
      <c r="BQ110" s="767"/>
      <c r="BR110" s="767"/>
      <c r="BS110" s="767"/>
      <c r="BT110" s="767"/>
      <c r="BU110" s="781">
        <f>'[1]Bao cao'!AG65</f>
        <v>0</v>
      </c>
      <c r="BV110" s="770"/>
      <c r="BW110" s="771"/>
      <c r="BX110" s="609"/>
    </row>
    <row r="111" spans="3:76" ht="19.5" customHeight="1" hidden="1">
      <c r="C111" s="160" t="s">
        <v>409</v>
      </c>
      <c r="D111" s="116"/>
      <c r="E111" s="116"/>
      <c r="F111" s="116"/>
      <c r="G111" s="116"/>
      <c r="H111" s="116"/>
      <c r="I111" s="116"/>
      <c r="J111" s="81"/>
      <c r="L111" s="782"/>
      <c r="M111" s="783">
        <f>SUM(M112:R114)</f>
        <v>0</v>
      </c>
      <c r="N111" s="783"/>
      <c r="O111" s="783"/>
      <c r="P111" s="783"/>
      <c r="Q111" s="783"/>
      <c r="R111" s="784"/>
      <c r="S111" s="785">
        <f>SUM(S112:W114)</f>
        <v>0</v>
      </c>
      <c r="T111" s="786"/>
      <c r="U111" s="786"/>
      <c r="V111" s="786"/>
      <c r="W111" s="787"/>
      <c r="X111" s="779">
        <f>SUM(X112:Z114)</f>
        <v>0</v>
      </c>
      <c r="Y111" s="780"/>
      <c r="Z111" s="780"/>
      <c r="AA111" s="780"/>
      <c r="AB111" s="779">
        <f>SUM(AB112:AD114)</f>
        <v>0</v>
      </c>
      <c r="AC111" s="780"/>
      <c r="AD111" s="780"/>
      <c r="AE111" s="780"/>
      <c r="AF111" s="779">
        <f>SUM(L111:AE111)</f>
        <v>0</v>
      </c>
      <c r="AG111" s="780"/>
      <c r="AH111" s="780"/>
      <c r="AI111" s="780"/>
      <c r="AM111" s="652"/>
      <c r="AN111" s="639"/>
      <c r="AO111" s="639"/>
      <c r="AP111" s="639"/>
      <c r="AQ111" s="639"/>
      <c r="AR111" s="639"/>
      <c r="AS111" s="639"/>
      <c r="AT111" s="639"/>
      <c r="AU111" s="766"/>
      <c r="AV111" s="766"/>
      <c r="AW111" s="766"/>
      <c r="AX111" s="766"/>
      <c r="AY111" s="766"/>
      <c r="AZ111" s="766"/>
      <c r="BA111" s="766"/>
      <c r="BB111" s="766"/>
      <c r="BC111" s="766"/>
      <c r="BD111" s="766"/>
      <c r="BE111" s="766"/>
      <c r="BF111" s="766"/>
      <c r="BG111" s="766"/>
      <c r="BH111" s="766"/>
      <c r="BI111" s="766"/>
      <c r="BJ111" s="766"/>
      <c r="BK111" s="766"/>
      <c r="BL111" s="766"/>
      <c r="BM111" s="767"/>
      <c r="BN111" s="767"/>
      <c r="BO111" s="767"/>
      <c r="BP111" s="767"/>
      <c r="BQ111" s="767"/>
      <c r="BR111" s="767"/>
      <c r="BS111" s="767"/>
      <c r="BT111" s="767"/>
      <c r="BU111" s="770"/>
      <c r="BV111" s="770"/>
      <c r="BW111" s="771"/>
      <c r="BX111" s="609"/>
    </row>
    <row r="112" spans="3:76" ht="19.5" customHeight="1" hidden="1">
      <c r="C112" s="243" t="s">
        <v>426</v>
      </c>
      <c r="D112" s="244"/>
      <c r="E112" s="244"/>
      <c r="F112" s="244"/>
      <c r="G112" s="244"/>
      <c r="H112" s="244"/>
      <c r="I112" s="244"/>
      <c r="J112" s="111"/>
      <c r="K112" s="114"/>
      <c r="L112" s="782"/>
      <c r="M112" s="783"/>
      <c r="N112" s="783"/>
      <c r="O112" s="783"/>
      <c r="P112" s="783"/>
      <c r="Q112" s="783"/>
      <c r="R112" s="784"/>
      <c r="S112" s="240"/>
      <c r="T112" s="241"/>
      <c r="U112" s="241"/>
      <c r="V112" s="241"/>
      <c r="W112" s="242"/>
      <c r="X112" s="779"/>
      <c r="Y112" s="780"/>
      <c r="Z112" s="780"/>
      <c r="AA112" s="780"/>
      <c r="AB112" s="779"/>
      <c r="AC112" s="788"/>
      <c r="AD112" s="788"/>
      <c r="AE112" s="788"/>
      <c r="AF112" s="779">
        <f>SUM(L112:AE112)</f>
        <v>0</v>
      </c>
      <c r="AG112" s="780"/>
      <c r="AH112" s="780"/>
      <c r="AI112" s="780"/>
      <c r="AM112" s="652"/>
      <c r="AN112" s="639"/>
      <c r="AO112" s="639"/>
      <c r="AP112" s="639"/>
      <c r="AQ112" s="639"/>
      <c r="AR112" s="639"/>
      <c r="AS112" s="639"/>
      <c r="AT112" s="639"/>
      <c r="AU112" s="766"/>
      <c r="AV112" s="766"/>
      <c r="AW112" s="766"/>
      <c r="AX112" s="766"/>
      <c r="AY112" s="766"/>
      <c r="AZ112" s="766"/>
      <c r="BA112" s="766"/>
      <c r="BB112" s="766"/>
      <c r="BC112" s="766"/>
      <c r="BD112" s="766"/>
      <c r="BE112" s="766"/>
      <c r="BF112" s="766"/>
      <c r="BG112" s="766"/>
      <c r="BH112" s="766"/>
      <c r="BI112" s="766"/>
      <c r="BJ112" s="766"/>
      <c r="BK112" s="766"/>
      <c r="BL112" s="766"/>
      <c r="BM112" s="767"/>
      <c r="BN112" s="767"/>
      <c r="BO112" s="767"/>
      <c r="BP112" s="767"/>
      <c r="BQ112" s="767"/>
      <c r="BR112" s="767"/>
      <c r="BS112" s="767"/>
      <c r="BT112" s="767"/>
      <c r="BU112" s="770"/>
      <c r="BV112" s="770"/>
      <c r="BW112" s="771"/>
      <c r="BX112" s="609"/>
    </row>
    <row r="113" spans="3:76" ht="19.5" customHeight="1" hidden="1">
      <c r="C113" s="243" t="s">
        <v>427</v>
      </c>
      <c r="D113" s="244"/>
      <c r="E113" s="244"/>
      <c r="F113" s="244"/>
      <c r="G113" s="244"/>
      <c r="H113" s="244"/>
      <c r="I113" s="244"/>
      <c r="J113" s="111"/>
      <c r="K113" s="114"/>
      <c r="L113" s="782"/>
      <c r="M113" s="783"/>
      <c r="N113" s="783"/>
      <c r="O113" s="783"/>
      <c r="P113" s="783"/>
      <c r="Q113" s="783"/>
      <c r="R113" s="784"/>
      <c r="S113" s="240"/>
      <c r="T113" s="241"/>
      <c r="U113" s="241"/>
      <c r="V113" s="241"/>
      <c r="W113" s="242"/>
      <c r="X113" s="779"/>
      <c r="Y113" s="780"/>
      <c r="Z113" s="780"/>
      <c r="AA113" s="780"/>
      <c r="AB113" s="779"/>
      <c r="AC113" s="788"/>
      <c r="AD113" s="788"/>
      <c r="AE113" s="788"/>
      <c r="AF113" s="779">
        <f>SUM(L113:AE113)</f>
        <v>0</v>
      </c>
      <c r="AG113" s="780"/>
      <c r="AH113" s="780"/>
      <c r="AI113" s="780"/>
      <c r="AM113" s="652"/>
      <c r="AN113" s="639"/>
      <c r="AO113" s="639"/>
      <c r="AP113" s="639"/>
      <c r="AQ113" s="639"/>
      <c r="AR113" s="639"/>
      <c r="AS113" s="639"/>
      <c r="AT113" s="639"/>
      <c r="AU113" s="766"/>
      <c r="AV113" s="766"/>
      <c r="AW113" s="766"/>
      <c r="AX113" s="766"/>
      <c r="AY113" s="766"/>
      <c r="AZ113" s="766"/>
      <c r="BA113" s="766"/>
      <c r="BB113" s="766"/>
      <c r="BC113" s="766"/>
      <c r="BD113" s="766"/>
      <c r="BE113" s="766"/>
      <c r="BF113" s="766"/>
      <c r="BG113" s="766"/>
      <c r="BH113" s="766"/>
      <c r="BI113" s="766"/>
      <c r="BJ113" s="766"/>
      <c r="BK113" s="766"/>
      <c r="BL113" s="766"/>
      <c r="BM113" s="767"/>
      <c r="BN113" s="767"/>
      <c r="BO113" s="767"/>
      <c r="BP113" s="767"/>
      <c r="BQ113" s="767"/>
      <c r="BR113" s="767"/>
      <c r="BS113" s="767"/>
      <c r="BT113" s="767"/>
      <c r="BU113" s="770"/>
      <c r="BV113" s="770"/>
      <c r="BW113" s="771"/>
      <c r="BX113" s="609"/>
    </row>
    <row r="114" spans="3:76" ht="19.5" customHeight="1" hidden="1">
      <c r="C114" s="243" t="s">
        <v>428</v>
      </c>
      <c r="D114" s="244"/>
      <c r="E114" s="244"/>
      <c r="F114" s="244"/>
      <c r="G114" s="244"/>
      <c r="H114" s="244"/>
      <c r="I114" s="244"/>
      <c r="J114" s="111"/>
      <c r="K114" s="114"/>
      <c r="L114" s="782"/>
      <c r="M114" s="783"/>
      <c r="N114" s="783"/>
      <c r="O114" s="783"/>
      <c r="P114" s="783"/>
      <c r="Q114" s="783"/>
      <c r="R114" s="784"/>
      <c r="S114" s="240"/>
      <c r="T114" s="241"/>
      <c r="U114" s="241"/>
      <c r="V114" s="241"/>
      <c r="W114" s="242"/>
      <c r="X114" s="779"/>
      <c r="Y114" s="780"/>
      <c r="Z114" s="780"/>
      <c r="AA114" s="780"/>
      <c r="AB114" s="779"/>
      <c r="AC114" s="788"/>
      <c r="AD114" s="788"/>
      <c r="AE114" s="788"/>
      <c r="AF114" s="779">
        <f>SUM(L114:AE114)</f>
        <v>0</v>
      </c>
      <c r="AG114" s="780"/>
      <c r="AH114" s="780"/>
      <c r="AI114" s="780"/>
      <c r="AM114" s="652"/>
      <c r="AN114" s="639"/>
      <c r="AO114" s="639"/>
      <c r="AP114" s="639"/>
      <c r="AQ114" s="639"/>
      <c r="AR114" s="639"/>
      <c r="AS114" s="639"/>
      <c r="AT114" s="639"/>
      <c r="AU114" s="766"/>
      <c r="AV114" s="766"/>
      <c r="AW114" s="766"/>
      <c r="AX114" s="766"/>
      <c r="AY114" s="766"/>
      <c r="AZ114" s="766"/>
      <c r="BA114" s="766"/>
      <c r="BB114" s="766"/>
      <c r="BC114" s="766"/>
      <c r="BD114" s="766"/>
      <c r="BE114" s="766"/>
      <c r="BF114" s="766"/>
      <c r="BG114" s="766"/>
      <c r="BH114" s="766"/>
      <c r="BI114" s="766"/>
      <c r="BJ114" s="766"/>
      <c r="BK114" s="766"/>
      <c r="BL114" s="766"/>
      <c r="BM114" s="767"/>
      <c r="BN114" s="767"/>
      <c r="BO114" s="767"/>
      <c r="BP114" s="767"/>
      <c r="BQ114" s="767"/>
      <c r="BR114" s="767"/>
      <c r="BS114" s="767"/>
      <c r="BT114" s="767"/>
      <c r="BU114" s="770"/>
      <c r="BV114" s="770"/>
      <c r="BW114" s="771"/>
      <c r="BX114" s="609"/>
    </row>
    <row r="115" spans="3:76" ht="19.5" customHeight="1" hidden="1">
      <c r="C115" s="160" t="s">
        <v>413</v>
      </c>
      <c r="D115" s="116"/>
      <c r="E115" s="116"/>
      <c r="F115" s="116"/>
      <c r="G115" s="116"/>
      <c r="H115" s="116"/>
      <c r="I115" s="116"/>
      <c r="J115" s="81"/>
      <c r="L115" s="782"/>
      <c r="M115" s="783">
        <f>SUM(M116:R117)</f>
        <v>0</v>
      </c>
      <c r="N115" s="783"/>
      <c r="O115" s="783"/>
      <c r="P115" s="783"/>
      <c r="Q115" s="783"/>
      <c r="R115" s="784"/>
      <c r="S115" s="785">
        <f>SUM(S116:W117)</f>
        <v>0</v>
      </c>
      <c r="T115" s="786"/>
      <c r="U115" s="786"/>
      <c r="V115" s="786"/>
      <c r="W115" s="787"/>
      <c r="X115" s="779">
        <f>SUM(X116:AA117)</f>
        <v>0</v>
      </c>
      <c r="Y115" s="780"/>
      <c r="Z115" s="780"/>
      <c r="AA115" s="780"/>
      <c r="AB115" s="779">
        <f>SUM(AB116:AE117)</f>
        <v>0</v>
      </c>
      <c r="AC115" s="780"/>
      <c r="AD115" s="780"/>
      <c r="AE115" s="780"/>
      <c r="AF115" s="779">
        <f>SUM(AF116:AI117)</f>
        <v>0</v>
      </c>
      <c r="AG115" s="780"/>
      <c r="AH115" s="780"/>
      <c r="AI115" s="780"/>
      <c r="AM115" s="652"/>
      <c r="AN115" s="639"/>
      <c r="AO115" s="639"/>
      <c r="AP115" s="639"/>
      <c r="AQ115" s="639"/>
      <c r="AR115" s="639"/>
      <c r="AS115" s="639"/>
      <c r="AT115" s="639"/>
      <c r="AU115" s="766"/>
      <c r="AV115" s="766"/>
      <c r="AW115" s="766"/>
      <c r="AX115" s="766"/>
      <c r="AY115" s="766"/>
      <c r="AZ115" s="766"/>
      <c r="BA115" s="766"/>
      <c r="BB115" s="766"/>
      <c r="BC115" s="766"/>
      <c r="BD115" s="766"/>
      <c r="BE115" s="766"/>
      <c r="BF115" s="766"/>
      <c r="BG115" s="766"/>
      <c r="BH115" s="766"/>
      <c r="BI115" s="766"/>
      <c r="BJ115" s="766"/>
      <c r="BK115" s="766"/>
      <c r="BL115" s="766"/>
      <c r="BM115" s="767"/>
      <c r="BN115" s="767"/>
      <c r="BO115" s="767"/>
      <c r="BP115" s="767"/>
      <c r="BQ115" s="767"/>
      <c r="BR115" s="767"/>
      <c r="BS115" s="767"/>
      <c r="BT115" s="767"/>
      <c r="BU115" s="770"/>
      <c r="BV115" s="770"/>
      <c r="BW115" s="771"/>
      <c r="BX115" s="609"/>
    </row>
    <row r="116" spans="3:76" ht="19.5" customHeight="1" hidden="1">
      <c r="C116" s="245" t="s">
        <v>429</v>
      </c>
      <c r="D116" s="244"/>
      <c r="E116" s="244"/>
      <c r="F116" s="244"/>
      <c r="G116" s="244"/>
      <c r="H116" s="244"/>
      <c r="I116" s="244"/>
      <c r="J116" s="111"/>
      <c r="K116" s="114"/>
      <c r="L116" s="782"/>
      <c r="M116" s="783"/>
      <c r="N116" s="783"/>
      <c r="O116" s="783"/>
      <c r="P116" s="783"/>
      <c r="Q116" s="783"/>
      <c r="R116" s="784"/>
      <c r="S116" s="240"/>
      <c r="T116" s="241"/>
      <c r="U116" s="241"/>
      <c r="V116" s="241"/>
      <c r="W116" s="242"/>
      <c r="X116" s="779"/>
      <c r="Y116" s="780"/>
      <c r="Z116" s="780"/>
      <c r="AA116" s="780"/>
      <c r="AB116" s="779"/>
      <c r="AC116" s="788"/>
      <c r="AD116" s="788"/>
      <c r="AE116" s="788"/>
      <c r="AF116" s="779">
        <f>SUM(L116:AE116)</f>
        <v>0</v>
      </c>
      <c r="AG116" s="780"/>
      <c r="AH116" s="780"/>
      <c r="AI116" s="780"/>
      <c r="AM116" s="652"/>
      <c r="AN116" s="639"/>
      <c r="AO116" s="639"/>
      <c r="AP116" s="639"/>
      <c r="AQ116" s="639"/>
      <c r="AR116" s="639"/>
      <c r="AS116" s="639"/>
      <c r="AT116" s="639"/>
      <c r="AU116" s="766"/>
      <c r="AV116" s="766"/>
      <c r="AW116" s="766"/>
      <c r="AX116" s="766"/>
      <c r="AY116" s="766"/>
      <c r="AZ116" s="766"/>
      <c r="BA116" s="766"/>
      <c r="BB116" s="766"/>
      <c r="BC116" s="766"/>
      <c r="BD116" s="766"/>
      <c r="BE116" s="766"/>
      <c r="BF116" s="766"/>
      <c r="BG116" s="766"/>
      <c r="BH116" s="766"/>
      <c r="BI116" s="766"/>
      <c r="BJ116" s="766"/>
      <c r="BK116" s="766"/>
      <c r="BL116" s="766"/>
      <c r="BM116" s="767"/>
      <c r="BN116" s="767"/>
      <c r="BO116" s="767"/>
      <c r="BP116" s="767"/>
      <c r="BQ116" s="767"/>
      <c r="BR116" s="767"/>
      <c r="BS116" s="767"/>
      <c r="BT116" s="767"/>
      <c r="BU116" s="770"/>
      <c r="BV116" s="770"/>
      <c r="BW116" s="771"/>
      <c r="BX116" s="609"/>
    </row>
    <row r="117" spans="3:76" ht="19.5" customHeight="1" hidden="1">
      <c r="C117" s="245" t="s">
        <v>430</v>
      </c>
      <c r="D117" s="244"/>
      <c r="E117" s="244"/>
      <c r="F117" s="244"/>
      <c r="G117" s="244"/>
      <c r="H117" s="244"/>
      <c r="I117" s="244"/>
      <c r="J117" s="111"/>
      <c r="K117" s="114"/>
      <c r="L117" s="782"/>
      <c r="M117" s="783"/>
      <c r="N117" s="783"/>
      <c r="O117" s="783"/>
      <c r="P117" s="783"/>
      <c r="Q117" s="783"/>
      <c r="R117" s="784"/>
      <c r="S117" s="240"/>
      <c r="T117" s="241"/>
      <c r="U117" s="241"/>
      <c r="V117" s="241"/>
      <c r="W117" s="242"/>
      <c r="X117" s="779"/>
      <c r="Y117" s="780"/>
      <c r="Z117" s="780"/>
      <c r="AA117" s="780"/>
      <c r="AB117" s="779"/>
      <c r="AC117" s="788"/>
      <c r="AD117" s="788"/>
      <c r="AE117" s="788"/>
      <c r="AF117" s="779">
        <f>SUM(L117:AE117)</f>
        <v>0</v>
      </c>
      <c r="AG117" s="780"/>
      <c r="AH117" s="780"/>
      <c r="AI117" s="780"/>
      <c r="AM117" s="652"/>
      <c r="AN117" s="639"/>
      <c r="AO117" s="639"/>
      <c r="AP117" s="639"/>
      <c r="AQ117" s="639"/>
      <c r="AR117" s="639"/>
      <c r="AS117" s="639"/>
      <c r="AT117" s="639"/>
      <c r="AU117" s="766"/>
      <c r="AV117" s="766"/>
      <c r="AW117" s="766"/>
      <c r="AX117" s="766"/>
      <c r="AY117" s="766"/>
      <c r="AZ117" s="766"/>
      <c r="BA117" s="766"/>
      <c r="BB117" s="766"/>
      <c r="BC117" s="766"/>
      <c r="BD117" s="766"/>
      <c r="BE117" s="766"/>
      <c r="BF117" s="766"/>
      <c r="BG117" s="766"/>
      <c r="BH117" s="766"/>
      <c r="BI117" s="766"/>
      <c r="BJ117" s="766"/>
      <c r="BK117" s="766"/>
      <c r="BL117" s="766"/>
      <c r="BM117" s="767"/>
      <c r="BN117" s="767"/>
      <c r="BO117" s="767"/>
      <c r="BP117" s="767"/>
      <c r="BQ117" s="767"/>
      <c r="BR117" s="767"/>
      <c r="BS117" s="767"/>
      <c r="BT117" s="767"/>
      <c r="BU117" s="770"/>
      <c r="BV117" s="770"/>
      <c r="BW117" s="771"/>
      <c r="BX117" s="609"/>
    </row>
    <row r="118" spans="3:76" ht="19.5" customHeight="1" hidden="1">
      <c r="C118" s="160" t="s">
        <v>431</v>
      </c>
      <c r="D118" s="116"/>
      <c r="E118" s="116"/>
      <c r="F118" s="116"/>
      <c r="G118" s="116"/>
      <c r="H118" s="116"/>
      <c r="I118" s="116"/>
      <c r="J118" s="180"/>
      <c r="L118" s="789"/>
      <c r="M118" s="783"/>
      <c r="N118" s="783"/>
      <c r="O118" s="783"/>
      <c r="P118" s="783"/>
      <c r="Q118" s="783"/>
      <c r="R118" s="784"/>
      <c r="S118" s="240"/>
      <c r="T118" s="241"/>
      <c r="U118" s="241"/>
      <c r="V118" s="241"/>
      <c r="W118" s="242"/>
      <c r="X118" s="779">
        <f>X110+X111-X115</f>
        <v>0</v>
      </c>
      <c r="Y118" s="780"/>
      <c r="Z118" s="780"/>
      <c r="AA118" s="780"/>
      <c r="AB118" s="779">
        <f>AB110+AB111-AB115</f>
        <v>0</v>
      </c>
      <c r="AC118" s="780"/>
      <c r="AD118" s="780"/>
      <c r="AE118" s="780"/>
      <c r="AF118" s="779">
        <f>AF110+AF111-AF115</f>
        <v>0</v>
      </c>
      <c r="AG118" s="780"/>
      <c r="AH118" s="780"/>
      <c r="AI118" s="780"/>
      <c r="AM118" s="652"/>
      <c r="AN118" s="639"/>
      <c r="AO118" s="639"/>
      <c r="AP118" s="639"/>
      <c r="AQ118" s="639"/>
      <c r="AR118" s="639"/>
      <c r="AS118" s="639"/>
      <c r="AT118" s="639"/>
      <c r="AU118" s="766"/>
      <c r="AV118" s="766"/>
      <c r="AW118" s="766"/>
      <c r="AX118" s="766"/>
      <c r="AY118" s="766"/>
      <c r="AZ118" s="766"/>
      <c r="BA118" s="766"/>
      <c r="BB118" s="766"/>
      <c r="BC118" s="766"/>
      <c r="BD118" s="766"/>
      <c r="BE118" s="766"/>
      <c r="BF118" s="766"/>
      <c r="BG118" s="766"/>
      <c r="BH118" s="766"/>
      <c r="BI118" s="766"/>
      <c r="BJ118" s="766"/>
      <c r="BK118" s="766"/>
      <c r="BL118" s="766"/>
      <c r="BM118" s="767"/>
      <c r="BN118" s="767"/>
      <c r="BO118" s="767"/>
      <c r="BP118" s="767"/>
      <c r="BQ118" s="767"/>
      <c r="BR118" s="767"/>
      <c r="BS118" s="767"/>
      <c r="BT118" s="767"/>
      <c r="BU118" s="781">
        <f>'[1]Bao cao'!Y65</f>
        <v>0</v>
      </c>
      <c r="BV118" s="770"/>
      <c r="BW118" s="771"/>
      <c r="BX118" s="609"/>
    </row>
    <row r="119" spans="3:76" ht="19.5" customHeight="1" hidden="1">
      <c r="C119" s="151" t="s">
        <v>417</v>
      </c>
      <c r="D119" s="184"/>
      <c r="E119" s="184"/>
      <c r="F119" s="184"/>
      <c r="G119" s="184"/>
      <c r="H119" s="184"/>
      <c r="I119" s="184"/>
      <c r="J119" s="185"/>
      <c r="K119" s="186"/>
      <c r="L119" s="790"/>
      <c r="M119" s="791"/>
      <c r="N119" s="791"/>
      <c r="O119" s="792"/>
      <c r="P119" s="791"/>
      <c r="Q119" s="791"/>
      <c r="R119" s="791"/>
      <c r="S119" s="793"/>
      <c r="T119" s="794"/>
      <c r="U119" s="794"/>
      <c r="V119" s="794"/>
      <c r="W119" s="795"/>
      <c r="X119" s="791"/>
      <c r="Y119" s="791"/>
      <c r="Z119" s="791"/>
      <c r="AA119" s="792"/>
      <c r="AB119" s="796"/>
      <c r="AC119" s="791"/>
      <c r="AD119" s="791"/>
      <c r="AE119" s="797"/>
      <c r="AF119" s="791"/>
      <c r="AG119" s="791"/>
      <c r="AH119" s="791"/>
      <c r="AI119" s="790"/>
      <c r="AM119" s="652"/>
      <c r="AN119" s="639"/>
      <c r="AO119" s="639"/>
      <c r="AP119" s="639"/>
      <c r="AQ119" s="639"/>
      <c r="AR119" s="639"/>
      <c r="AS119" s="639"/>
      <c r="AT119" s="639"/>
      <c r="AU119" s="766"/>
      <c r="AV119" s="766"/>
      <c r="AW119" s="766"/>
      <c r="AX119" s="766"/>
      <c r="AY119" s="766"/>
      <c r="AZ119" s="766"/>
      <c r="BA119" s="766"/>
      <c r="BB119" s="766"/>
      <c r="BC119" s="766"/>
      <c r="BD119" s="766"/>
      <c r="BE119" s="766"/>
      <c r="BF119" s="766"/>
      <c r="BG119" s="766"/>
      <c r="BH119" s="766"/>
      <c r="BI119" s="766"/>
      <c r="BJ119" s="766"/>
      <c r="BK119" s="766"/>
      <c r="BL119" s="766"/>
      <c r="BM119" s="767"/>
      <c r="BN119" s="767"/>
      <c r="BO119" s="767"/>
      <c r="BP119" s="767"/>
      <c r="BQ119" s="767"/>
      <c r="BR119" s="767"/>
      <c r="BS119" s="767"/>
      <c r="BT119" s="767"/>
      <c r="BU119" s="770"/>
      <c r="BV119" s="770"/>
      <c r="BW119" s="771"/>
      <c r="BX119" s="609"/>
    </row>
    <row r="120" spans="3:76" ht="19.5" customHeight="1" hidden="1">
      <c r="C120" s="192" t="s">
        <v>408</v>
      </c>
      <c r="D120" s="116"/>
      <c r="E120" s="116"/>
      <c r="F120" s="116"/>
      <c r="G120" s="116"/>
      <c r="H120" s="116"/>
      <c r="I120" s="116"/>
      <c r="L120" s="774"/>
      <c r="M120" s="783"/>
      <c r="N120" s="783"/>
      <c r="O120" s="783"/>
      <c r="P120" s="783"/>
      <c r="Q120" s="783"/>
      <c r="R120" s="784"/>
      <c r="S120" s="240"/>
      <c r="T120" s="241"/>
      <c r="U120" s="241"/>
      <c r="V120" s="241"/>
      <c r="W120" s="242"/>
      <c r="X120" s="779"/>
      <c r="Y120" s="780"/>
      <c r="Z120" s="780"/>
      <c r="AA120" s="780"/>
      <c r="AB120" s="779"/>
      <c r="AC120" s="780"/>
      <c r="AD120" s="780"/>
      <c r="AE120" s="780"/>
      <c r="AF120" s="779">
        <f>SUM(L120:AE120)</f>
        <v>0</v>
      </c>
      <c r="AG120" s="780"/>
      <c r="AH120" s="780"/>
      <c r="AI120" s="780"/>
      <c r="AM120" s="652"/>
      <c r="AN120" s="639"/>
      <c r="AO120" s="639"/>
      <c r="AP120" s="639"/>
      <c r="AQ120" s="639"/>
      <c r="AR120" s="639"/>
      <c r="AS120" s="639"/>
      <c r="AT120" s="639"/>
      <c r="AU120" s="766"/>
      <c r="AV120" s="766"/>
      <c r="AW120" s="766"/>
      <c r="AX120" s="766"/>
      <c r="AY120" s="766"/>
      <c r="AZ120" s="766"/>
      <c r="BA120" s="766"/>
      <c r="BB120" s="766"/>
      <c r="BC120" s="766"/>
      <c r="BD120" s="766"/>
      <c r="BE120" s="766"/>
      <c r="BF120" s="766"/>
      <c r="BG120" s="766"/>
      <c r="BH120" s="766"/>
      <c r="BI120" s="766"/>
      <c r="BJ120" s="766"/>
      <c r="BK120" s="766"/>
      <c r="BL120" s="766"/>
      <c r="BM120" s="767"/>
      <c r="BN120" s="767"/>
      <c r="BO120" s="767"/>
      <c r="BP120" s="767"/>
      <c r="BQ120" s="767"/>
      <c r="BR120" s="767"/>
      <c r="BS120" s="767"/>
      <c r="BT120" s="767"/>
      <c r="BU120" s="798">
        <f>'[1]Bao cao'!AG66</f>
        <v>0</v>
      </c>
      <c r="BV120" s="770"/>
      <c r="BW120" s="771"/>
      <c r="BX120" s="609"/>
    </row>
    <row r="121" spans="3:76" ht="19.5" customHeight="1" hidden="1">
      <c r="C121" s="192" t="s">
        <v>409</v>
      </c>
      <c r="D121" s="116"/>
      <c r="E121" s="116"/>
      <c r="F121" s="116"/>
      <c r="G121" s="116"/>
      <c r="H121" s="116"/>
      <c r="I121" s="116"/>
      <c r="L121" s="782"/>
      <c r="M121" s="783">
        <f>SUM(M122:R124)</f>
        <v>0</v>
      </c>
      <c r="N121" s="783"/>
      <c r="O121" s="783"/>
      <c r="P121" s="783"/>
      <c r="Q121" s="783"/>
      <c r="R121" s="784"/>
      <c r="S121" s="785">
        <f>SUM(S122:W124)</f>
        <v>0</v>
      </c>
      <c r="T121" s="786"/>
      <c r="U121" s="786"/>
      <c r="V121" s="786"/>
      <c r="W121" s="787"/>
      <c r="X121" s="779"/>
      <c r="Y121" s="780"/>
      <c r="Z121" s="780"/>
      <c r="AA121" s="780"/>
      <c r="AB121" s="779"/>
      <c r="AC121" s="780"/>
      <c r="AD121" s="780"/>
      <c r="AE121" s="780"/>
      <c r="AF121" s="779">
        <f>SUM(L121:AE121)</f>
        <v>0</v>
      </c>
      <c r="AG121" s="780"/>
      <c r="AH121" s="780"/>
      <c r="AI121" s="780"/>
      <c r="AM121" s="652"/>
      <c r="AN121" s="639"/>
      <c r="AO121" s="639"/>
      <c r="AP121" s="639"/>
      <c r="AQ121" s="639"/>
      <c r="AR121" s="639"/>
      <c r="AS121" s="639"/>
      <c r="AT121" s="639"/>
      <c r="AU121" s="766"/>
      <c r="AV121" s="766"/>
      <c r="AW121" s="766"/>
      <c r="AX121" s="766"/>
      <c r="AY121" s="766"/>
      <c r="AZ121" s="766"/>
      <c r="BA121" s="766"/>
      <c r="BB121" s="766"/>
      <c r="BC121" s="766"/>
      <c r="BD121" s="766"/>
      <c r="BE121" s="766"/>
      <c r="BF121" s="766"/>
      <c r="BG121" s="766"/>
      <c r="BH121" s="766"/>
      <c r="BI121" s="766"/>
      <c r="BJ121" s="766"/>
      <c r="BK121" s="766"/>
      <c r="BL121" s="766"/>
      <c r="BM121" s="767"/>
      <c r="BN121" s="767"/>
      <c r="BO121" s="767"/>
      <c r="BP121" s="767"/>
      <c r="BQ121" s="767"/>
      <c r="BR121" s="767"/>
      <c r="BS121" s="767"/>
      <c r="BT121" s="767"/>
      <c r="BU121" s="770"/>
      <c r="BV121" s="770"/>
      <c r="BW121" s="771"/>
      <c r="BX121" s="609"/>
    </row>
    <row r="122" spans="3:76" ht="19.5" customHeight="1" hidden="1">
      <c r="C122" s="245" t="s">
        <v>432</v>
      </c>
      <c r="D122" s="116"/>
      <c r="E122" s="116"/>
      <c r="F122" s="116"/>
      <c r="G122" s="116"/>
      <c r="H122" s="116"/>
      <c r="I122" s="116"/>
      <c r="L122" s="782"/>
      <c r="M122" s="783"/>
      <c r="N122" s="783"/>
      <c r="O122" s="783"/>
      <c r="P122" s="783"/>
      <c r="Q122" s="783"/>
      <c r="R122" s="784"/>
      <c r="S122" s="240"/>
      <c r="T122" s="241"/>
      <c r="U122" s="241"/>
      <c r="V122" s="241"/>
      <c r="W122" s="242"/>
      <c r="X122" s="779"/>
      <c r="Y122" s="780"/>
      <c r="Z122" s="780"/>
      <c r="AA122" s="780"/>
      <c r="AB122" s="779"/>
      <c r="AC122" s="780"/>
      <c r="AD122" s="780"/>
      <c r="AE122" s="780"/>
      <c r="AF122" s="779">
        <f>SUM(L122:AE122)</f>
        <v>0</v>
      </c>
      <c r="AG122" s="780"/>
      <c r="AH122" s="780"/>
      <c r="AI122" s="780"/>
      <c r="AM122" s="652"/>
      <c r="AN122" s="639"/>
      <c r="AO122" s="639"/>
      <c r="AP122" s="639"/>
      <c r="AQ122" s="639"/>
      <c r="AR122" s="639"/>
      <c r="AS122" s="639"/>
      <c r="AT122" s="639"/>
      <c r="AU122" s="766"/>
      <c r="AV122" s="766"/>
      <c r="AW122" s="766"/>
      <c r="AX122" s="766"/>
      <c r="AY122" s="766"/>
      <c r="AZ122" s="766"/>
      <c r="BA122" s="766"/>
      <c r="BB122" s="766"/>
      <c r="BC122" s="766"/>
      <c r="BD122" s="766"/>
      <c r="BE122" s="766"/>
      <c r="BF122" s="766"/>
      <c r="BG122" s="766"/>
      <c r="BH122" s="766"/>
      <c r="BI122" s="766"/>
      <c r="BJ122" s="766"/>
      <c r="BK122" s="766"/>
      <c r="BL122" s="766"/>
      <c r="BM122" s="767"/>
      <c r="BN122" s="767"/>
      <c r="BO122" s="767"/>
      <c r="BP122" s="767"/>
      <c r="BQ122" s="767"/>
      <c r="BR122" s="767"/>
      <c r="BS122" s="767"/>
      <c r="BT122" s="767"/>
      <c r="BU122" s="770"/>
      <c r="BV122" s="770"/>
      <c r="BW122" s="771"/>
      <c r="BX122" s="609"/>
    </row>
    <row r="123" spans="3:76" ht="19.5" customHeight="1" hidden="1">
      <c r="C123" s="245" t="s">
        <v>427</v>
      </c>
      <c r="D123" s="116"/>
      <c r="E123" s="116"/>
      <c r="F123" s="116"/>
      <c r="G123" s="116"/>
      <c r="H123" s="116"/>
      <c r="I123" s="116"/>
      <c r="L123" s="782"/>
      <c r="M123" s="783"/>
      <c r="N123" s="783"/>
      <c r="O123" s="783"/>
      <c r="P123" s="783"/>
      <c r="Q123" s="783"/>
      <c r="R123" s="784"/>
      <c r="S123" s="240"/>
      <c r="T123" s="241"/>
      <c r="U123" s="241"/>
      <c r="V123" s="241"/>
      <c r="W123" s="242"/>
      <c r="X123" s="779"/>
      <c r="Y123" s="780"/>
      <c r="Z123" s="780"/>
      <c r="AA123" s="780"/>
      <c r="AB123" s="779"/>
      <c r="AC123" s="780"/>
      <c r="AD123" s="780"/>
      <c r="AE123" s="780"/>
      <c r="AF123" s="779">
        <f>SUM(L123:AE123)</f>
        <v>0</v>
      </c>
      <c r="AG123" s="780"/>
      <c r="AH123" s="780"/>
      <c r="AI123" s="780"/>
      <c r="AM123" s="652"/>
      <c r="AN123" s="639"/>
      <c r="AO123" s="639"/>
      <c r="AP123" s="639"/>
      <c r="AQ123" s="639"/>
      <c r="AR123" s="639"/>
      <c r="AS123" s="639"/>
      <c r="AT123" s="639"/>
      <c r="AU123" s="766"/>
      <c r="AV123" s="766"/>
      <c r="AW123" s="766"/>
      <c r="AX123" s="766"/>
      <c r="AY123" s="766"/>
      <c r="AZ123" s="766"/>
      <c r="BA123" s="766"/>
      <c r="BB123" s="766"/>
      <c r="BC123" s="766"/>
      <c r="BD123" s="766"/>
      <c r="BE123" s="766"/>
      <c r="BF123" s="766"/>
      <c r="BG123" s="766"/>
      <c r="BH123" s="766"/>
      <c r="BI123" s="766"/>
      <c r="BJ123" s="766"/>
      <c r="BK123" s="766"/>
      <c r="BL123" s="766"/>
      <c r="BM123" s="767"/>
      <c r="BN123" s="767"/>
      <c r="BO123" s="767"/>
      <c r="BP123" s="767"/>
      <c r="BQ123" s="767"/>
      <c r="BR123" s="767"/>
      <c r="BS123" s="767"/>
      <c r="BT123" s="767"/>
      <c r="BU123" s="770"/>
      <c r="BV123" s="770"/>
      <c r="BW123" s="771"/>
      <c r="BX123" s="609"/>
    </row>
    <row r="124" spans="3:76" ht="19.5" customHeight="1" hidden="1">
      <c r="C124" s="245" t="s">
        <v>433</v>
      </c>
      <c r="D124" s="116"/>
      <c r="E124" s="116"/>
      <c r="F124" s="116"/>
      <c r="G124" s="116"/>
      <c r="H124" s="116"/>
      <c r="I124" s="116"/>
      <c r="L124" s="782"/>
      <c r="M124" s="783"/>
      <c r="N124" s="783"/>
      <c r="O124" s="783"/>
      <c r="P124" s="783"/>
      <c r="Q124" s="783"/>
      <c r="R124" s="784"/>
      <c r="S124" s="240"/>
      <c r="T124" s="241"/>
      <c r="U124" s="241"/>
      <c r="V124" s="241"/>
      <c r="W124" s="242"/>
      <c r="X124" s="779"/>
      <c r="Y124" s="780"/>
      <c r="Z124" s="780"/>
      <c r="AA124" s="780"/>
      <c r="AB124" s="779"/>
      <c r="AC124" s="780"/>
      <c r="AD124" s="780"/>
      <c r="AE124" s="780"/>
      <c r="AF124" s="779">
        <f>SUM(L124:AE124)</f>
        <v>0</v>
      </c>
      <c r="AG124" s="780"/>
      <c r="AH124" s="780"/>
      <c r="AI124" s="780"/>
      <c r="AM124" s="652"/>
      <c r="AN124" s="639"/>
      <c r="AO124" s="639"/>
      <c r="AP124" s="639"/>
      <c r="AQ124" s="639"/>
      <c r="AR124" s="639"/>
      <c r="AS124" s="639"/>
      <c r="AT124" s="639"/>
      <c r="AU124" s="766"/>
      <c r="AV124" s="766"/>
      <c r="AW124" s="766"/>
      <c r="AX124" s="766"/>
      <c r="AY124" s="766"/>
      <c r="AZ124" s="766"/>
      <c r="BA124" s="766"/>
      <c r="BB124" s="766"/>
      <c r="BC124" s="766"/>
      <c r="BD124" s="766"/>
      <c r="BE124" s="766"/>
      <c r="BF124" s="766"/>
      <c r="BG124" s="766"/>
      <c r="BH124" s="766"/>
      <c r="BI124" s="766"/>
      <c r="BJ124" s="766"/>
      <c r="BK124" s="766"/>
      <c r="BL124" s="766"/>
      <c r="BM124" s="767"/>
      <c r="BN124" s="767"/>
      <c r="BO124" s="767"/>
      <c r="BP124" s="767"/>
      <c r="BQ124" s="767"/>
      <c r="BR124" s="767"/>
      <c r="BS124" s="767"/>
      <c r="BT124" s="767"/>
      <c r="BU124" s="770"/>
      <c r="BV124" s="770"/>
      <c r="BW124" s="771"/>
      <c r="BX124" s="609"/>
    </row>
    <row r="125" spans="3:76" ht="19.5" customHeight="1" hidden="1">
      <c r="C125" s="192" t="s">
        <v>413</v>
      </c>
      <c r="D125" s="116"/>
      <c r="E125" s="116"/>
      <c r="F125" s="116"/>
      <c r="G125" s="116"/>
      <c r="H125" s="116"/>
      <c r="I125" s="116"/>
      <c r="L125" s="782"/>
      <c r="M125" s="783">
        <f>SUM(M126:R127)</f>
        <v>0</v>
      </c>
      <c r="N125" s="783"/>
      <c r="O125" s="783"/>
      <c r="P125" s="783"/>
      <c r="Q125" s="783"/>
      <c r="R125" s="784"/>
      <c r="S125" s="799">
        <f>SUM(T126:W127)</f>
        <v>0</v>
      </c>
      <c r="T125" s="800"/>
      <c r="U125" s="800"/>
      <c r="V125" s="800"/>
      <c r="W125" s="801"/>
      <c r="X125" s="779">
        <f>SUM(X126:AA127)</f>
        <v>0</v>
      </c>
      <c r="Y125" s="780"/>
      <c r="Z125" s="780"/>
      <c r="AA125" s="780"/>
      <c r="AB125" s="779">
        <f>SUM(AB126:AE127)</f>
        <v>0</v>
      </c>
      <c r="AC125" s="780"/>
      <c r="AD125" s="780"/>
      <c r="AE125" s="780"/>
      <c r="AF125" s="779">
        <f>SUM(AF126:AI127)</f>
        <v>0</v>
      </c>
      <c r="AG125" s="780"/>
      <c r="AH125" s="780"/>
      <c r="AI125" s="780"/>
      <c r="AM125" s="652"/>
      <c r="AN125" s="639"/>
      <c r="AO125" s="639"/>
      <c r="AP125" s="639"/>
      <c r="AQ125" s="639"/>
      <c r="AR125" s="639"/>
      <c r="AS125" s="639"/>
      <c r="AT125" s="639"/>
      <c r="AU125" s="766"/>
      <c r="AV125" s="766"/>
      <c r="AW125" s="766"/>
      <c r="AX125" s="766"/>
      <c r="AY125" s="766"/>
      <c r="AZ125" s="766"/>
      <c r="BA125" s="766"/>
      <c r="BB125" s="766"/>
      <c r="BC125" s="766"/>
      <c r="BD125" s="766"/>
      <c r="BE125" s="766"/>
      <c r="BF125" s="766"/>
      <c r="BG125" s="766"/>
      <c r="BH125" s="766"/>
      <c r="BI125" s="766"/>
      <c r="BJ125" s="766"/>
      <c r="BK125" s="766"/>
      <c r="BL125" s="766"/>
      <c r="BM125" s="767"/>
      <c r="BN125" s="767"/>
      <c r="BO125" s="767"/>
      <c r="BP125" s="767"/>
      <c r="BQ125" s="767"/>
      <c r="BR125" s="767"/>
      <c r="BS125" s="767"/>
      <c r="BT125" s="767"/>
      <c r="BU125" s="770"/>
      <c r="BV125" s="770"/>
      <c r="BW125" s="771"/>
      <c r="BX125" s="609"/>
    </row>
    <row r="126" spans="3:76" ht="19.5" customHeight="1" hidden="1">
      <c r="C126" s="245" t="s">
        <v>429</v>
      </c>
      <c r="D126" s="244"/>
      <c r="E126" s="244"/>
      <c r="F126" s="244"/>
      <c r="G126" s="244"/>
      <c r="H126" s="244"/>
      <c r="I126" s="244"/>
      <c r="J126" s="104"/>
      <c r="K126" s="114"/>
      <c r="L126" s="782"/>
      <c r="M126" s="783"/>
      <c r="N126" s="783"/>
      <c r="O126" s="783"/>
      <c r="P126" s="783"/>
      <c r="Q126" s="783"/>
      <c r="R126" s="784"/>
      <c r="S126" s="240"/>
      <c r="T126" s="241"/>
      <c r="U126" s="241"/>
      <c r="V126" s="241"/>
      <c r="W126" s="242"/>
      <c r="X126" s="779"/>
      <c r="Y126" s="780"/>
      <c r="Z126" s="780"/>
      <c r="AA126" s="780"/>
      <c r="AB126" s="779"/>
      <c r="AC126" s="780"/>
      <c r="AD126" s="780"/>
      <c r="AE126" s="780"/>
      <c r="AF126" s="779"/>
      <c r="AG126" s="780"/>
      <c r="AH126" s="780"/>
      <c r="AI126" s="780"/>
      <c r="AM126" s="652"/>
      <c r="AN126" s="639"/>
      <c r="AO126" s="639"/>
      <c r="AP126" s="639"/>
      <c r="AQ126" s="639"/>
      <c r="AR126" s="639"/>
      <c r="AS126" s="639"/>
      <c r="AT126" s="639"/>
      <c r="AU126" s="766"/>
      <c r="AV126" s="766"/>
      <c r="AW126" s="766"/>
      <c r="AX126" s="766"/>
      <c r="AY126" s="766"/>
      <c r="AZ126" s="766"/>
      <c r="BA126" s="766"/>
      <c r="BB126" s="766"/>
      <c r="BC126" s="766"/>
      <c r="BD126" s="766"/>
      <c r="BE126" s="766"/>
      <c r="BF126" s="766"/>
      <c r="BG126" s="766"/>
      <c r="BH126" s="766"/>
      <c r="BI126" s="766"/>
      <c r="BJ126" s="766"/>
      <c r="BK126" s="766"/>
      <c r="BL126" s="766"/>
      <c r="BM126" s="767"/>
      <c r="BN126" s="767"/>
      <c r="BO126" s="767"/>
      <c r="BP126" s="767"/>
      <c r="BQ126" s="767"/>
      <c r="BR126" s="767"/>
      <c r="BS126" s="767"/>
      <c r="BT126" s="767"/>
      <c r="BU126" s="770"/>
      <c r="BV126" s="770"/>
      <c r="BW126" s="771"/>
      <c r="BX126" s="609"/>
    </row>
    <row r="127" spans="3:76" ht="19.5" customHeight="1" hidden="1">
      <c r="C127" s="245" t="s">
        <v>430</v>
      </c>
      <c r="D127" s="244"/>
      <c r="E127" s="244"/>
      <c r="F127" s="244"/>
      <c r="G127" s="244"/>
      <c r="H127" s="244"/>
      <c r="I127" s="244"/>
      <c r="J127" s="104"/>
      <c r="K127" s="114"/>
      <c r="L127" s="782"/>
      <c r="M127" s="783"/>
      <c r="N127" s="783"/>
      <c r="O127" s="783"/>
      <c r="P127" s="783"/>
      <c r="Q127" s="783"/>
      <c r="R127" s="784"/>
      <c r="S127" s="240"/>
      <c r="T127" s="241"/>
      <c r="U127" s="241"/>
      <c r="V127" s="241"/>
      <c r="W127" s="242"/>
      <c r="X127" s="779"/>
      <c r="Y127" s="780"/>
      <c r="Z127" s="780"/>
      <c r="AA127" s="780"/>
      <c r="AB127" s="779"/>
      <c r="AC127" s="780"/>
      <c r="AD127" s="780"/>
      <c r="AE127" s="780"/>
      <c r="AF127" s="779">
        <f>SUM(L127:AE127)</f>
        <v>0</v>
      </c>
      <c r="AG127" s="780"/>
      <c r="AH127" s="780"/>
      <c r="AI127" s="780"/>
      <c r="AM127" s="652"/>
      <c r="AN127" s="639"/>
      <c r="AO127" s="639"/>
      <c r="AP127" s="639"/>
      <c r="AQ127" s="639"/>
      <c r="AR127" s="639"/>
      <c r="AS127" s="639"/>
      <c r="AT127" s="639"/>
      <c r="AU127" s="766"/>
      <c r="AV127" s="766"/>
      <c r="AW127" s="766"/>
      <c r="AX127" s="766"/>
      <c r="AY127" s="766"/>
      <c r="AZ127" s="766"/>
      <c r="BA127" s="766"/>
      <c r="BB127" s="766"/>
      <c r="BC127" s="766"/>
      <c r="BD127" s="766"/>
      <c r="BE127" s="766"/>
      <c r="BF127" s="766"/>
      <c r="BG127" s="766"/>
      <c r="BH127" s="766"/>
      <c r="BI127" s="766"/>
      <c r="BJ127" s="766"/>
      <c r="BK127" s="766"/>
      <c r="BL127" s="766"/>
      <c r="BM127" s="767"/>
      <c r="BN127" s="767"/>
      <c r="BO127" s="767"/>
      <c r="BP127" s="767"/>
      <c r="BQ127" s="767"/>
      <c r="BR127" s="767"/>
      <c r="BS127" s="767"/>
      <c r="BT127" s="767"/>
      <c r="BU127" s="770"/>
      <c r="BV127" s="770"/>
      <c r="BW127" s="771"/>
      <c r="BX127" s="609"/>
    </row>
    <row r="128" spans="3:76" ht="19.5" customHeight="1" hidden="1">
      <c r="C128" s="192" t="s">
        <v>416</v>
      </c>
      <c r="D128" s="116"/>
      <c r="E128" s="116"/>
      <c r="F128" s="116"/>
      <c r="G128" s="116"/>
      <c r="H128" s="116"/>
      <c r="I128" s="116"/>
      <c r="L128" s="782"/>
      <c r="M128" s="783"/>
      <c r="N128" s="783"/>
      <c r="O128" s="783"/>
      <c r="P128" s="783"/>
      <c r="Q128" s="783"/>
      <c r="R128" s="784"/>
      <c r="S128" s="802">
        <f>T120+T121-S125</f>
        <v>0</v>
      </c>
      <c r="T128" s="803"/>
      <c r="U128" s="803"/>
      <c r="V128" s="803"/>
      <c r="W128" s="804"/>
      <c r="X128" s="779">
        <f>X120+X121-X125</f>
        <v>0</v>
      </c>
      <c r="Y128" s="780"/>
      <c r="Z128" s="780"/>
      <c r="AA128" s="780"/>
      <c r="AB128" s="779">
        <f>AB120+AB121-AB125</f>
        <v>0</v>
      </c>
      <c r="AC128" s="780"/>
      <c r="AD128" s="780"/>
      <c r="AE128" s="780"/>
      <c r="AF128" s="779">
        <f>AF120+AF121-AF125</f>
        <v>0</v>
      </c>
      <c r="AG128" s="780"/>
      <c r="AH128" s="780"/>
      <c r="AI128" s="780"/>
      <c r="AM128" s="652"/>
      <c r="AN128" s="639"/>
      <c r="AO128" s="639"/>
      <c r="AP128" s="639"/>
      <c r="AQ128" s="639"/>
      <c r="AR128" s="639"/>
      <c r="AS128" s="639"/>
      <c r="AT128" s="639"/>
      <c r="AU128" s="766"/>
      <c r="AV128" s="766"/>
      <c r="AW128" s="766"/>
      <c r="AX128" s="766"/>
      <c r="AY128" s="766"/>
      <c r="AZ128" s="766"/>
      <c r="BA128" s="766"/>
      <c r="BB128" s="766"/>
      <c r="BC128" s="766"/>
      <c r="BD128" s="766"/>
      <c r="BE128" s="766"/>
      <c r="BF128" s="766"/>
      <c r="BG128" s="766"/>
      <c r="BH128" s="766"/>
      <c r="BI128" s="766"/>
      <c r="BJ128" s="766"/>
      <c r="BK128" s="766"/>
      <c r="BL128" s="766"/>
      <c r="BM128" s="767"/>
      <c r="BN128" s="767"/>
      <c r="BO128" s="767"/>
      <c r="BP128" s="767"/>
      <c r="BQ128" s="767"/>
      <c r="BR128" s="767"/>
      <c r="BS128" s="767"/>
      <c r="BT128" s="767"/>
      <c r="BU128" s="798">
        <f>'[1]Bao cao'!Y66</f>
        <v>0</v>
      </c>
      <c r="BV128" s="770"/>
      <c r="BW128" s="771"/>
      <c r="BX128" s="609"/>
    </row>
    <row r="129" spans="3:76" ht="19.5" customHeight="1" hidden="1">
      <c r="C129" s="151" t="s">
        <v>419</v>
      </c>
      <c r="D129" s="184"/>
      <c r="E129" s="184"/>
      <c r="F129" s="184"/>
      <c r="G129" s="184"/>
      <c r="H129" s="184"/>
      <c r="I129" s="184"/>
      <c r="J129" s="185"/>
      <c r="K129" s="186"/>
      <c r="L129" s="790"/>
      <c r="M129" s="805"/>
      <c r="N129" s="805"/>
      <c r="O129" s="805"/>
      <c r="P129" s="805"/>
      <c r="Q129" s="805"/>
      <c r="R129" s="806"/>
      <c r="S129" s="807"/>
      <c r="T129" s="808"/>
      <c r="U129" s="809"/>
      <c r="V129" s="809"/>
      <c r="W129" s="810"/>
      <c r="X129" s="811"/>
      <c r="Y129" s="812"/>
      <c r="Z129" s="812"/>
      <c r="AA129" s="812"/>
      <c r="AB129" s="811"/>
      <c r="AC129" s="812"/>
      <c r="AD129" s="812"/>
      <c r="AE129" s="812"/>
      <c r="AF129" s="811"/>
      <c r="AG129" s="812"/>
      <c r="AH129" s="812"/>
      <c r="AI129" s="812"/>
      <c r="AM129" s="652"/>
      <c r="AN129" s="639"/>
      <c r="AO129" s="639"/>
      <c r="AP129" s="639"/>
      <c r="AQ129" s="639"/>
      <c r="AR129" s="639"/>
      <c r="AS129" s="639"/>
      <c r="AT129" s="639"/>
      <c r="AU129" s="766"/>
      <c r="AV129" s="766"/>
      <c r="AW129" s="766"/>
      <c r="AX129" s="766"/>
      <c r="AY129" s="766"/>
      <c r="AZ129" s="766"/>
      <c r="BA129" s="766"/>
      <c r="BB129" s="766"/>
      <c r="BC129" s="766"/>
      <c r="BD129" s="766"/>
      <c r="BE129" s="766"/>
      <c r="BF129" s="766"/>
      <c r="BG129" s="766"/>
      <c r="BH129" s="766"/>
      <c r="BI129" s="766"/>
      <c r="BJ129" s="766"/>
      <c r="BK129" s="766"/>
      <c r="BL129" s="766"/>
      <c r="BM129" s="767"/>
      <c r="BN129" s="767"/>
      <c r="BO129" s="767"/>
      <c r="BP129" s="767"/>
      <c r="BQ129" s="767"/>
      <c r="BR129" s="767"/>
      <c r="BS129" s="767"/>
      <c r="BT129" s="767"/>
      <c r="BU129" s="770"/>
      <c r="BV129" s="770"/>
      <c r="BW129" s="771"/>
      <c r="BX129" s="609"/>
    </row>
    <row r="130" spans="3:76" ht="19.5" customHeight="1" hidden="1">
      <c r="C130" s="160" t="s">
        <v>420</v>
      </c>
      <c r="D130" s="116"/>
      <c r="E130" s="116"/>
      <c r="F130" s="116"/>
      <c r="G130" s="116"/>
      <c r="H130" s="116"/>
      <c r="I130" s="116"/>
      <c r="J130" s="161"/>
      <c r="K130" s="161"/>
      <c r="L130" s="774"/>
      <c r="M130" s="775">
        <f>M110-M120</f>
        <v>0</v>
      </c>
      <c r="N130" s="775"/>
      <c r="O130" s="775"/>
      <c r="P130" s="775"/>
      <c r="Q130" s="775"/>
      <c r="R130" s="776"/>
      <c r="S130" s="813">
        <f>T110-T120</f>
        <v>0</v>
      </c>
      <c r="T130" s="814"/>
      <c r="U130" s="814"/>
      <c r="V130" s="814"/>
      <c r="W130" s="815"/>
      <c r="X130" s="777">
        <f>X110-X120</f>
        <v>0</v>
      </c>
      <c r="Y130" s="816"/>
      <c r="Z130" s="816"/>
      <c r="AA130" s="816"/>
      <c r="AB130" s="777">
        <f>AB110-AB120</f>
        <v>0</v>
      </c>
      <c r="AC130" s="816"/>
      <c r="AD130" s="816"/>
      <c r="AE130" s="816"/>
      <c r="AF130" s="777">
        <f>AF110-AF120</f>
        <v>0</v>
      </c>
      <c r="AG130" s="816"/>
      <c r="AH130" s="816"/>
      <c r="AI130" s="816"/>
      <c r="AM130" s="652"/>
      <c r="AN130" s="639"/>
      <c r="AO130" s="639"/>
      <c r="AP130" s="639"/>
      <c r="AQ130" s="639"/>
      <c r="AR130" s="639"/>
      <c r="AS130" s="639"/>
      <c r="AT130" s="639"/>
      <c r="AU130" s="766"/>
      <c r="AV130" s="766"/>
      <c r="AW130" s="766"/>
      <c r="AX130" s="766"/>
      <c r="AY130" s="766"/>
      <c r="AZ130" s="766"/>
      <c r="BA130" s="766"/>
      <c r="BB130" s="766"/>
      <c r="BC130" s="766"/>
      <c r="BD130" s="766"/>
      <c r="BE130" s="766"/>
      <c r="BF130" s="766"/>
      <c r="BG130" s="766"/>
      <c r="BH130" s="766"/>
      <c r="BI130" s="766"/>
      <c r="BJ130" s="766"/>
      <c r="BK130" s="766"/>
      <c r="BL130" s="766"/>
      <c r="BM130" s="767"/>
      <c r="BN130" s="767"/>
      <c r="BO130" s="767"/>
      <c r="BP130" s="767"/>
      <c r="BQ130" s="767"/>
      <c r="BR130" s="767"/>
      <c r="BS130" s="767"/>
      <c r="BT130" s="767"/>
      <c r="BU130" s="781">
        <f>'[1]Bao cao'!AG64</f>
        <v>0</v>
      </c>
      <c r="BV130" s="770"/>
      <c r="BW130" s="771"/>
      <c r="BX130" s="609"/>
    </row>
    <row r="131" spans="3:76" ht="19.5" customHeight="1" hidden="1">
      <c r="C131" s="204" t="s">
        <v>421</v>
      </c>
      <c r="D131" s="205"/>
      <c r="E131" s="205"/>
      <c r="F131" s="205"/>
      <c r="G131" s="205"/>
      <c r="H131" s="205"/>
      <c r="I131" s="205"/>
      <c r="J131" s="180"/>
      <c r="K131" s="180"/>
      <c r="L131" s="180"/>
      <c r="M131" s="817">
        <f>M118-M128</f>
        <v>0</v>
      </c>
      <c r="N131" s="818"/>
      <c r="O131" s="818"/>
      <c r="P131" s="818"/>
      <c r="Q131" s="818"/>
      <c r="R131" s="819"/>
      <c r="S131" s="802">
        <f>T118-S128</f>
        <v>0</v>
      </c>
      <c r="T131" s="803"/>
      <c r="U131" s="803"/>
      <c r="V131" s="803"/>
      <c r="W131" s="804"/>
      <c r="X131" s="820">
        <f>X118-X128</f>
        <v>0</v>
      </c>
      <c r="Y131" s="821"/>
      <c r="Z131" s="821"/>
      <c r="AA131" s="821"/>
      <c r="AB131" s="820">
        <f>AB118-AB128</f>
        <v>0</v>
      </c>
      <c r="AC131" s="821"/>
      <c r="AD131" s="821"/>
      <c r="AE131" s="821"/>
      <c r="AF131" s="820">
        <f>AF118-AF128</f>
        <v>0</v>
      </c>
      <c r="AG131" s="821"/>
      <c r="AH131" s="821"/>
      <c r="AI131" s="821"/>
      <c r="AM131" s="652"/>
      <c r="AN131" s="639"/>
      <c r="AO131" s="639"/>
      <c r="AP131" s="639"/>
      <c r="AQ131" s="639"/>
      <c r="AR131" s="639"/>
      <c r="AS131" s="639"/>
      <c r="AT131" s="639"/>
      <c r="AU131" s="766"/>
      <c r="AV131" s="766"/>
      <c r="AW131" s="766"/>
      <c r="AX131" s="766"/>
      <c r="AY131" s="766"/>
      <c r="AZ131" s="766"/>
      <c r="BA131" s="766"/>
      <c r="BB131" s="766"/>
      <c r="BC131" s="766"/>
      <c r="BD131" s="766"/>
      <c r="BE131" s="766"/>
      <c r="BF131" s="766"/>
      <c r="BG131" s="766"/>
      <c r="BH131" s="766"/>
      <c r="BI131" s="766"/>
      <c r="BJ131" s="766"/>
      <c r="BK131" s="766"/>
      <c r="BL131" s="766"/>
      <c r="BM131" s="767"/>
      <c r="BN131" s="767"/>
      <c r="BO131" s="767"/>
      <c r="BP131" s="767"/>
      <c r="BQ131" s="767"/>
      <c r="BR131" s="767"/>
      <c r="BS131" s="767"/>
      <c r="BT131" s="767"/>
      <c r="BU131" s="781">
        <f>'[1]Bao cao'!Y64</f>
        <v>0</v>
      </c>
      <c r="BV131" s="770"/>
      <c r="BW131" s="771"/>
      <c r="BX131" s="609"/>
    </row>
    <row r="132" spans="3:76" ht="91.5" customHeight="1" hidden="1">
      <c r="C132" s="136"/>
      <c r="D132" s="116"/>
      <c r="E132" s="116"/>
      <c r="F132" s="116"/>
      <c r="G132" s="116"/>
      <c r="H132" s="116"/>
      <c r="I132" s="116"/>
      <c r="J132" s="116"/>
      <c r="K132" s="214"/>
      <c r="L132" s="214"/>
      <c r="M132" s="214"/>
      <c r="N132" s="214"/>
      <c r="O132" s="214"/>
      <c r="P132" s="214"/>
      <c r="Q132" s="214"/>
      <c r="R132" s="214"/>
      <c r="S132" s="214"/>
      <c r="T132" s="214"/>
      <c r="U132" s="214"/>
      <c r="V132" s="214"/>
      <c r="W132" s="214"/>
      <c r="X132" s="214"/>
      <c r="Y132" s="214"/>
      <c r="Z132" s="214"/>
      <c r="AA132" s="214"/>
      <c r="AB132" s="214"/>
      <c r="AC132" s="215"/>
      <c r="AD132" s="215"/>
      <c r="AE132" s="215"/>
      <c r="AF132" s="215"/>
      <c r="AG132" s="215"/>
      <c r="AH132" s="215"/>
      <c r="AI132" s="215"/>
      <c r="AM132" s="652"/>
      <c r="AN132" s="639"/>
      <c r="AO132" s="639"/>
      <c r="AP132" s="639"/>
      <c r="AQ132" s="639"/>
      <c r="AR132" s="639"/>
      <c r="AS132" s="639"/>
      <c r="AT132" s="639"/>
      <c r="AU132" s="766"/>
      <c r="AV132" s="766"/>
      <c r="AW132" s="766"/>
      <c r="AX132" s="766"/>
      <c r="AY132" s="766"/>
      <c r="AZ132" s="766"/>
      <c r="BA132" s="766"/>
      <c r="BB132" s="766"/>
      <c r="BC132" s="766"/>
      <c r="BD132" s="766"/>
      <c r="BE132" s="766"/>
      <c r="BF132" s="766"/>
      <c r="BG132" s="766"/>
      <c r="BH132" s="766"/>
      <c r="BI132" s="766"/>
      <c r="BJ132" s="766"/>
      <c r="BK132" s="766"/>
      <c r="BL132" s="766"/>
      <c r="BM132" s="767"/>
      <c r="BN132" s="767"/>
      <c r="BO132" s="767"/>
      <c r="BP132" s="767"/>
      <c r="BQ132" s="767"/>
      <c r="BR132" s="767"/>
      <c r="BS132" s="767"/>
      <c r="BT132" s="767"/>
      <c r="BW132" s="608"/>
      <c r="BX132" s="609"/>
    </row>
    <row r="133" spans="1:76" ht="19.5" customHeight="1">
      <c r="A133" s="78" t="s">
        <v>196</v>
      </c>
      <c r="B133" s="61" t="s">
        <v>349</v>
      </c>
      <c r="C133" s="136" t="s">
        <v>434</v>
      </c>
      <c r="D133" s="116"/>
      <c r="E133" s="116"/>
      <c r="F133" s="116"/>
      <c r="G133" s="116"/>
      <c r="H133" s="116"/>
      <c r="I133" s="116"/>
      <c r="J133" s="116"/>
      <c r="K133" s="116"/>
      <c r="L133" s="116"/>
      <c r="M133" s="116"/>
      <c r="N133" s="116"/>
      <c r="O133" s="116"/>
      <c r="P133" s="116"/>
      <c r="Q133" s="116"/>
      <c r="R133" s="116"/>
      <c r="S133" s="116"/>
      <c r="T133" s="116"/>
      <c r="U133" s="116"/>
      <c r="V133" s="116"/>
      <c r="W133" s="116"/>
      <c r="X133" s="116"/>
      <c r="Y133" s="116"/>
      <c r="Z133" s="116"/>
      <c r="AA133" s="116"/>
      <c r="AB133" s="116"/>
      <c r="AK133" s="584">
        <v>8</v>
      </c>
      <c r="AL133" s="584" t="s">
        <v>349</v>
      </c>
      <c r="AM133" s="652" t="s">
        <v>866</v>
      </c>
      <c r="AN133" s="639"/>
      <c r="AO133" s="639"/>
      <c r="AP133" s="639"/>
      <c r="AQ133" s="639"/>
      <c r="AR133" s="639"/>
      <c r="AS133" s="639"/>
      <c r="AT133" s="639"/>
      <c r="AU133" s="639"/>
      <c r="AV133" s="639"/>
      <c r="AW133" s="639"/>
      <c r="AX133" s="639"/>
      <c r="AY133" s="639"/>
      <c r="AZ133" s="639"/>
      <c r="BA133" s="639"/>
      <c r="BB133" s="639"/>
      <c r="BC133" s="639"/>
      <c r="BD133" s="639"/>
      <c r="BE133" s="639"/>
      <c r="BF133" s="639"/>
      <c r="BG133" s="639"/>
      <c r="BH133" s="639"/>
      <c r="BI133" s="639"/>
      <c r="BJ133" s="639"/>
      <c r="BK133" s="639"/>
      <c r="BL133" s="639"/>
      <c r="BW133" s="608"/>
      <c r="BX133" s="609"/>
    </row>
    <row r="134" spans="1:76" ht="19.5" customHeight="1">
      <c r="A134" s="78"/>
      <c r="C134" s="136"/>
      <c r="D134" s="116"/>
      <c r="E134" s="116"/>
      <c r="F134" s="116"/>
      <c r="G134" s="116"/>
      <c r="H134" s="116"/>
      <c r="I134" s="116"/>
      <c r="J134" s="116"/>
      <c r="K134" s="116"/>
      <c r="L134" s="116"/>
      <c r="M134" s="116"/>
      <c r="N134" s="116"/>
      <c r="O134" s="116"/>
      <c r="P134" s="116"/>
      <c r="Q134" s="116"/>
      <c r="R134" s="116"/>
      <c r="S134" s="116"/>
      <c r="T134" s="116"/>
      <c r="U134" s="116"/>
      <c r="V134" s="116"/>
      <c r="W134" s="116"/>
      <c r="X134" s="116"/>
      <c r="Y134" s="116"/>
      <c r="Z134" s="116"/>
      <c r="AA134" s="116"/>
      <c r="AB134" s="116"/>
      <c r="AM134" s="652"/>
      <c r="AN134" s="639"/>
      <c r="AO134" s="639"/>
      <c r="AP134" s="639"/>
      <c r="AQ134" s="639"/>
      <c r="AR134" s="639"/>
      <c r="AS134" s="639"/>
      <c r="AT134" s="639"/>
      <c r="AU134" s="639"/>
      <c r="AV134" s="639"/>
      <c r="AW134" s="639"/>
      <c r="AX134" s="639"/>
      <c r="AY134" s="639"/>
      <c r="AZ134" s="639"/>
      <c r="BA134" s="639"/>
      <c r="BB134" s="639"/>
      <c r="BC134" s="639"/>
      <c r="BD134" s="639"/>
      <c r="BE134" s="639"/>
      <c r="BF134" s="639"/>
      <c r="BG134" s="639"/>
      <c r="BH134" s="639"/>
      <c r="BI134" s="639"/>
      <c r="BJ134" s="639"/>
      <c r="BK134" s="639"/>
      <c r="BL134" s="639"/>
      <c r="BW134" s="608"/>
      <c r="BX134" s="609"/>
    </row>
    <row r="135" spans="3:76" ht="12.75" customHeight="1">
      <c r="C135" s="136"/>
      <c r="D135" s="116"/>
      <c r="E135" s="116"/>
      <c r="F135" s="116"/>
      <c r="G135" s="116"/>
      <c r="H135" s="116"/>
      <c r="I135" s="116"/>
      <c r="J135" s="116"/>
      <c r="K135" s="116"/>
      <c r="L135" s="116"/>
      <c r="M135" s="116"/>
      <c r="N135" s="116"/>
      <c r="O135" s="116"/>
      <c r="P135" s="116"/>
      <c r="Q135" s="116"/>
      <c r="R135" s="116"/>
      <c r="S135" s="116"/>
      <c r="T135" s="116"/>
      <c r="U135" s="116"/>
      <c r="V135" s="116"/>
      <c r="W135" s="116"/>
      <c r="X135" s="116"/>
      <c r="Y135" s="116"/>
      <c r="Z135" s="116"/>
      <c r="AA135" s="116"/>
      <c r="AB135" s="116"/>
      <c r="AM135" s="652"/>
      <c r="AN135" s="639"/>
      <c r="AO135" s="639"/>
      <c r="AP135" s="639"/>
      <c r="AQ135" s="639"/>
      <c r="AR135" s="639"/>
      <c r="AS135" s="639"/>
      <c r="AT135" s="639"/>
      <c r="AU135" s="639"/>
      <c r="AV135" s="639"/>
      <c r="AW135" s="639"/>
      <c r="AX135" s="639"/>
      <c r="AY135" s="639"/>
      <c r="AZ135" s="639"/>
      <c r="BA135" s="639"/>
      <c r="BB135" s="639"/>
      <c r="BC135" s="639"/>
      <c r="BD135" s="639"/>
      <c r="BE135" s="639"/>
      <c r="BF135" s="639"/>
      <c r="BG135" s="639"/>
      <c r="BH135" s="639"/>
      <c r="BI135" s="639"/>
      <c r="BJ135" s="639"/>
      <c r="BK135" s="639"/>
      <c r="BL135" s="639"/>
      <c r="BW135" s="608"/>
      <c r="BX135" s="609"/>
    </row>
    <row r="136" spans="3:76" ht="18" customHeight="1">
      <c r="C136" s="246" t="s">
        <v>396</v>
      </c>
      <c r="D136" s="217"/>
      <c r="E136" s="217"/>
      <c r="F136" s="217"/>
      <c r="G136" s="217"/>
      <c r="H136" s="217"/>
      <c r="I136" s="217"/>
      <c r="J136" s="217"/>
      <c r="K136" s="247"/>
      <c r="L136" s="217"/>
      <c r="M136" s="220" t="s">
        <v>435</v>
      </c>
      <c r="N136" s="219"/>
      <c r="O136" s="219"/>
      <c r="P136" s="219"/>
      <c r="Q136" s="219"/>
      <c r="R136" s="221"/>
      <c r="S136" s="220" t="s">
        <v>436</v>
      </c>
      <c r="T136" s="219"/>
      <c r="U136" s="219"/>
      <c r="V136" s="219"/>
      <c r="W136" s="221"/>
      <c r="X136" s="220" t="s">
        <v>437</v>
      </c>
      <c r="Y136" s="219"/>
      <c r="Z136" s="219"/>
      <c r="AA136" s="221"/>
      <c r="AB136" s="220" t="s">
        <v>438</v>
      </c>
      <c r="AC136" s="219"/>
      <c r="AD136" s="219"/>
      <c r="AE136" s="221"/>
      <c r="AF136" s="248" t="s">
        <v>355</v>
      </c>
      <c r="AG136" s="249"/>
      <c r="AH136" s="249"/>
      <c r="AI136" s="250"/>
      <c r="AM136" s="822" t="s">
        <v>867</v>
      </c>
      <c r="AN136" s="822"/>
      <c r="AO136" s="822"/>
      <c r="AP136" s="822"/>
      <c r="AQ136" s="822"/>
      <c r="AR136" s="822"/>
      <c r="AS136" s="822"/>
      <c r="AT136" s="822"/>
      <c r="AU136" s="823" t="s">
        <v>868</v>
      </c>
      <c r="AV136" s="823"/>
      <c r="AW136" s="823"/>
      <c r="AX136" s="823"/>
      <c r="AY136" s="823"/>
      <c r="AZ136" s="823" t="s">
        <v>869</v>
      </c>
      <c r="BA136" s="823"/>
      <c r="BB136" s="823"/>
      <c r="BC136" s="823"/>
      <c r="BD136" s="823"/>
      <c r="BE136" s="823" t="s">
        <v>870</v>
      </c>
      <c r="BF136" s="823"/>
      <c r="BG136" s="823"/>
      <c r="BH136" s="823"/>
      <c r="BI136" s="823"/>
      <c r="BJ136" s="823" t="s">
        <v>871</v>
      </c>
      <c r="BK136" s="823"/>
      <c r="BL136" s="823"/>
      <c r="BM136" s="823"/>
      <c r="BN136" s="823"/>
      <c r="BO136" s="824" t="s">
        <v>827</v>
      </c>
      <c r="BP136" s="824"/>
      <c r="BQ136" s="824"/>
      <c r="BR136" s="824"/>
      <c r="BS136" s="824"/>
      <c r="BT136" s="825"/>
      <c r="BU136" s="770"/>
      <c r="BV136" s="770"/>
      <c r="BW136" s="771"/>
      <c r="BX136" s="609"/>
    </row>
    <row r="137" spans="3:76" ht="18" customHeight="1">
      <c r="C137" s="224"/>
      <c r="D137" s="205"/>
      <c r="E137" s="205"/>
      <c r="F137" s="205"/>
      <c r="G137" s="205"/>
      <c r="H137" s="205"/>
      <c r="I137" s="205"/>
      <c r="J137" s="205"/>
      <c r="K137" s="251"/>
      <c r="L137" s="205"/>
      <c r="M137" s="227" t="s">
        <v>439</v>
      </c>
      <c r="N137" s="226"/>
      <c r="O137" s="226"/>
      <c r="P137" s="226"/>
      <c r="Q137" s="226"/>
      <c r="R137" s="228"/>
      <c r="S137" s="227" t="s">
        <v>440</v>
      </c>
      <c r="T137" s="226"/>
      <c r="U137" s="226"/>
      <c r="V137" s="226"/>
      <c r="W137" s="228"/>
      <c r="X137" s="227" t="s">
        <v>441</v>
      </c>
      <c r="Y137" s="226"/>
      <c r="Z137" s="226"/>
      <c r="AA137" s="228"/>
      <c r="AB137" s="227" t="s">
        <v>442</v>
      </c>
      <c r="AC137" s="226"/>
      <c r="AD137" s="226"/>
      <c r="AE137" s="228"/>
      <c r="AF137" s="252"/>
      <c r="AG137" s="253"/>
      <c r="AH137" s="253"/>
      <c r="AI137" s="254"/>
      <c r="AM137" s="826"/>
      <c r="AN137" s="827"/>
      <c r="AO137" s="827"/>
      <c r="AP137" s="827"/>
      <c r="AQ137" s="827"/>
      <c r="AR137" s="827"/>
      <c r="AS137" s="827"/>
      <c r="AT137" s="827"/>
      <c r="AU137" s="828" t="s">
        <v>872</v>
      </c>
      <c r="AV137" s="828"/>
      <c r="AW137" s="828"/>
      <c r="AX137" s="828"/>
      <c r="AY137" s="828"/>
      <c r="AZ137" s="828" t="s">
        <v>873</v>
      </c>
      <c r="BA137" s="828"/>
      <c r="BB137" s="828"/>
      <c r="BC137" s="828"/>
      <c r="BD137" s="828"/>
      <c r="BE137" s="828"/>
      <c r="BF137" s="828"/>
      <c r="BG137" s="828"/>
      <c r="BH137" s="828"/>
      <c r="BI137" s="828"/>
      <c r="BJ137" s="828" t="s">
        <v>874</v>
      </c>
      <c r="BK137" s="828"/>
      <c r="BL137" s="828"/>
      <c r="BM137" s="828"/>
      <c r="BN137" s="828"/>
      <c r="BO137" s="829"/>
      <c r="BP137" s="829"/>
      <c r="BQ137" s="829"/>
      <c r="BR137" s="829"/>
      <c r="BS137" s="829"/>
      <c r="BT137" s="830"/>
      <c r="BU137" s="770"/>
      <c r="BV137" s="770"/>
      <c r="BW137" s="771"/>
      <c r="BX137" s="609"/>
    </row>
    <row r="138" spans="3:76" ht="18" customHeight="1">
      <c r="C138" s="151" t="s">
        <v>443</v>
      </c>
      <c r="D138" s="152"/>
      <c r="E138" s="152"/>
      <c r="F138" s="152"/>
      <c r="G138" s="152"/>
      <c r="H138" s="152"/>
      <c r="I138" s="152"/>
      <c r="J138" s="152"/>
      <c r="K138" s="255"/>
      <c r="L138" s="255"/>
      <c r="M138" s="256"/>
      <c r="N138" s="255"/>
      <c r="O138" s="255"/>
      <c r="P138" s="255"/>
      <c r="Q138" s="255"/>
      <c r="R138" s="255"/>
      <c r="S138" s="256"/>
      <c r="T138" s="255"/>
      <c r="U138" s="255"/>
      <c r="V138" s="255"/>
      <c r="W138" s="257"/>
      <c r="X138" s="255"/>
      <c r="Y138" s="255"/>
      <c r="Z138" s="255"/>
      <c r="AA138" s="255"/>
      <c r="AB138" s="256"/>
      <c r="AC138" s="255"/>
      <c r="AD138" s="255"/>
      <c r="AE138" s="239"/>
      <c r="AF138" s="258"/>
      <c r="AG138" s="258"/>
      <c r="AH138" s="258"/>
      <c r="AI138" s="239"/>
      <c r="AM138" s="831" t="e">
        <f>#REF!</f>
        <v>#REF!</v>
      </c>
      <c r="AN138" s="832"/>
      <c r="AO138" s="832"/>
      <c r="AP138" s="832"/>
      <c r="AQ138" s="832"/>
      <c r="AR138" s="832"/>
      <c r="AS138" s="832"/>
      <c r="AT138" s="832"/>
      <c r="AU138" s="833"/>
      <c r="AV138" s="833"/>
      <c r="AW138" s="833"/>
      <c r="AX138" s="833"/>
      <c r="AY138" s="833"/>
      <c r="AZ138" s="833"/>
      <c r="BA138" s="833"/>
      <c r="BB138" s="833"/>
      <c r="BC138" s="833"/>
      <c r="BD138" s="833"/>
      <c r="BE138" s="833"/>
      <c r="BF138" s="833"/>
      <c r="BG138" s="833"/>
      <c r="BH138" s="833"/>
      <c r="BI138" s="833"/>
      <c r="BJ138" s="833"/>
      <c r="BK138" s="833"/>
      <c r="BL138" s="833"/>
      <c r="BM138" s="833"/>
      <c r="BN138" s="833"/>
      <c r="BO138" s="834"/>
      <c r="BP138" s="834"/>
      <c r="BQ138" s="834"/>
      <c r="BR138" s="834"/>
      <c r="BS138" s="834"/>
      <c r="BT138" s="835"/>
      <c r="BU138" s="770"/>
      <c r="BV138" s="770"/>
      <c r="BW138" s="771"/>
      <c r="BX138" s="609"/>
    </row>
    <row r="139" spans="3:76" ht="19.5" customHeight="1">
      <c r="C139" s="160" t="s">
        <v>408</v>
      </c>
      <c r="D139" s="117"/>
      <c r="E139" s="117"/>
      <c r="F139" s="117"/>
      <c r="G139" s="117"/>
      <c r="H139" s="117"/>
      <c r="I139" s="117"/>
      <c r="J139" s="117"/>
      <c r="K139" s="836"/>
      <c r="L139" s="836"/>
      <c r="M139" s="837">
        <f>SUM(M140:R143)</f>
        <v>0</v>
      </c>
      <c r="N139" s="783"/>
      <c r="O139" s="783"/>
      <c r="P139" s="783"/>
      <c r="Q139" s="783"/>
      <c r="R139" s="784"/>
      <c r="S139" s="785">
        <f>SUM(S140:W143)</f>
        <v>0</v>
      </c>
      <c r="T139" s="786"/>
      <c r="U139" s="786"/>
      <c r="V139" s="786"/>
      <c r="W139" s="787"/>
      <c r="X139" s="779">
        <f>'[1]lien ket'!K85</f>
        <v>31284600</v>
      </c>
      <c r="Y139" s="780"/>
      <c r="Z139" s="780"/>
      <c r="AA139" s="780"/>
      <c r="AB139" s="779">
        <f>SUM(AB140:AE143)</f>
        <v>0</v>
      </c>
      <c r="AC139" s="780"/>
      <c r="AD139" s="780"/>
      <c r="AE139" s="780"/>
      <c r="AF139" s="779">
        <f>SUM(M139:AE139)</f>
        <v>31284600</v>
      </c>
      <c r="AG139" s="780"/>
      <c r="AH139" s="780"/>
      <c r="AI139" s="780"/>
      <c r="AM139" s="838" t="e">
        <f>#REF!</f>
        <v>#REF!</v>
      </c>
      <c r="AN139" s="639"/>
      <c r="AO139" s="639"/>
      <c r="AP139" s="639"/>
      <c r="AQ139" s="639"/>
      <c r="AR139" s="639"/>
      <c r="AS139" s="639"/>
      <c r="AT139" s="639"/>
      <c r="AU139" s="839"/>
      <c r="AV139" s="839"/>
      <c r="AW139" s="839"/>
      <c r="AX139" s="839"/>
      <c r="AY139" s="839"/>
      <c r="AZ139" s="839"/>
      <c r="BA139" s="839"/>
      <c r="BB139" s="839"/>
      <c r="BC139" s="839"/>
      <c r="BD139" s="839"/>
      <c r="BE139" s="839"/>
      <c r="BF139" s="839"/>
      <c r="BG139" s="839"/>
      <c r="BH139" s="839"/>
      <c r="BI139" s="839"/>
      <c r="BJ139" s="839"/>
      <c r="BK139" s="839"/>
      <c r="BL139" s="839"/>
      <c r="BM139" s="839"/>
      <c r="BN139" s="839"/>
      <c r="BO139" s="840">
        <f>SUM(AU139:BN139)</f>
        <v>0</v>
      </c>
      <c r="BP139" s="840"/>
      <c r="BQ139" s="840"/>
      <c r="BR139" s="840"/>
      <c r="BS139" s="840"/>
      <c r="BT139" s="841"/>
      <c r="BU139" s="781">
        <f>'[1]Bao cao'!AG68-AF139</f>
        <v>0</v>
      </c>
      <c r="BV139" s="842"/>
      <c r="BW139" s="771"/>
      <c r="BX139" s="609"/>
    </row>
    <row r="140" spans="3:76" ht="18.75" customHeight="1">
      <c r="C140" s="160" t="s">
        <v>409</v>
      </c>
      <c r="D140" s="117"/>
      <c r="E140" s="117"/>
      <c r="F140" s="117"/>
      <c r="G140" s="117"/>
      <c r="H140" s="117"/>
      <c r="I140" s="117"/>
      <c r="J140" s="117"/>
      <c r="K140" s="843"/>
      <c r="L140" s="843"/>
      <c r="M140" s="837">
        <f>SUM(M141:R144)</f>
        <v>0</v>
      </c>
      <c r="N140" s="783"/>
      <c r="O140" s="783"/>
      <c r="P140" s="783"/>
      <c r="Q140" s="783"/>
      <c r="R140" s="784"/>
      <c r="S140" s="785">
        <f>SUM(S141:W144)</f>
        <v>0</v>
      </c>
      <c r="T140" s="786"/>
      <c r="U140" s="786"/>
      <c r="V140" s="786"/>
      <c r="W140" s="787"/>
      <c r="X140" s="779">
        <f>SUM(X141:AA144)</f>
        <v>0</v>
      </c>
      <c r="Y140" s="780"/>
      <c r="Z140" s="780"/>
      <c r="AA140" s="780"/>
      <c r="AB140" s="779">
        <f>SUM(AB141:AE144)</f>
        <v>0</v>
      </c>
      <c r="AC140" s="780"/>
      <c r="AD140" s="780"/>
      <c r="AE140" s="780"/>
      <c r="AF140" s="779">
        <f>SUM(M140:AE140)</f>
        <v>0</v>
      </c>
      <c r="AG140" s="780"/>
      <c r="AH140" s="780"/>
      <c r="AI140" s="780"/>
      <c r="AJ140" s="259"/>
      <c r="AK140" s="844"/>
      <c r="AL140" s="844"/>
      <c r="AM140" s="845" t="e">
        <f>#REF!</f>
        <v>#REF!</v>
      </c>
      <c r="AN140" s="639"/>
      <c r="AO140" s="639"/>
      <c r="AP140" s="639"/>
      <c r="AQ140" s="639"/>
      <c r="AR140" s="639"/>
      <c r="AS140" s="639"/>
      <c r="AT140" s="639"/>
      <c r="AU140" s="846">
        <f>SUM(AU141:AY144)</f>
        <v>0</v>
      </c>
      <c r="AV140" s="846"/>
      <c r="AW140" s="846"/>
      <c r="AX140" s="846"/>
      <c r="AY140" s="846"/>
      <c r="AZ140" s="846">
        <f>SUM(AZ141:BD144)</f>
        <v>0</v>
      </c>
      <c r="BA140" s="846"/>
      <c r="BB140" s="846"/>
      <c r="BC140" s="846"/>
      <c r="BD140" s="846"/>
      <c r="BE140" s="846">
        <f>SUM(BE141:BI144)</f>
        <v>0</v>
      </c>
      <c r="BF140" s="846"/>
      <c r="BG140" s="846"/>
      <c r="BH140" s="846"/>
      <c r="BI140" s="846"/>
      <c r="BJ140" s="846">
        <f>SUM(BJ141:BN144)</f>
        <v>0</v>
      </c>
      <c r="BK140" s="846"/>
      <c r="BL140" s="846"/>
      <c r="BM140" s="846"/>
      <c r="BN140" s="846"/>
      <c r="BO140" s="846">
        <f>SUM(BO141:BS144)</f>
        <v>0</v>
      </c>
      <c r="BP140" s="846"/>
      <c r="BQ140" s="846"/>
      <c r="BR140" s="846"/>
      <c r="BS140" s="846"/>
      <c r="BT140" s="847"/>
      <c r="BU140" s="770"/>
      <c r="BV140" s="770"/>
      <c r="BW140" s="771"/>
      <c r="BX140" s="609"/>
    </row>
    <row r="141" spans="3:76" ht="19.5" customHeight="1" hidden="1">
      <c r="C141" s="245" t="s">
        <v>410</v>
      </c>
      <c r="D141" s="117"/>
      <c r="E141" s="117"/>
      <c r="F141" s="117"/>
      <c r="G141" s="117"/>
      <c r="H141" s="117"/>
      <c r="I141" s="117"/>
      <c r="J141" s="117"/>
      <c r="K141" s="848"/>
      <c r="L141" s="848"/>
      <c r="M141" s="849"/>
      <c r="N141" s="850"/>
      <c r="O141" s="850"/>
      <c r="P141" s="850"/>
      <c r="Q141" s="850"/>
      <c r="R141" s="851"/>
      <c r="S141" s="852"/>
      <c r="T141" s="853"/>
      <c r="U141" s="853"/>
      <c r="V141" s="853"/>
      <c r="W141" s="854"/>
      <c r="X141" s="855"/>
      <c r="Y141" s="856"/>
      <c r="Z141" s="856"/>
      <c r="AA141" s="856"/>
      <c r="AB141" s="855"/>
      <c r="AC141" s="856"/>
      <c r="AD141" s="856"/>
      <c r="AE141" s="856"/>
      <c r="AF141" s="855">
        <f aca="true" t="shared" si="2" ref="AF141:AF147">SUM(M141:AE141)</f>
        <v>0</v>
      </c>
      <c r="AG141" s="856"/>
      <c r="AH141" s="856"/>
      <c r="AI141" s="856"/>
      <c r="AM141" s="857" t="str">
        <f>AM82</f>
        <v> -  Purchase</v>
      </c>
      <c r="AN141" s="639"/>
      <c r="AO141" s="639"/>
      <c r="AP141" s="639"/>
      <c r="AQ141" s="639"/>
      <c r="AR141" s="639"/>
      <c r="AS141" s="639"/>
      <c r="AT141" s="639"/>
      <c r="AU141" s="858"/>
      <c r="AV141" s="858"/>
      <c r="AW141" s="858"/>
      <c r="AX141" s="858"/>
      <c r="AY141" s="858"/>
      <c r="AZ141" s="858"/>
      <c r="BA141" s="858"/>
      <c r="BB141" s="858"/>
      <c r="BC141" s="858"/>
      <c r="BD141" s="858"/>
      <c r="BE141" s="858"/>
      <c r="BF141" s="858"/>
      <c r="BG141" s="858"/>
      <c r="BH141" s="858"/>
      <c r="BI141" s="858"/>
      <c r="BJ141" s="858"/>
      <c r="BK141" s="858"/>
      <c r="BL141" s="858"/>
      <c r="BM141" s="858"/>
      <c r="BN141" s="858"/>
      <c r="BO141" s="859">
        <f>SUM(AU141:BN141)</f>
        <v>0</v>
      </c>
      <c r="BP141" s="859"/>
      <c r="BQ141" s="859"/>
      <c r="BR141" s="859"/>
      <c r="BS141" s="859"/>
      <c r="BT141" s="860"/>
      <c r="BU141" s="770"/>
      <c r="BV141" s="770"/>
      <c r="BW141" s="771"/>
      <c r="BX141" s="609"/>
    </row>
    <row r="142" spans="3:76" ht="19.5" customHeight="1" hidden="1">
      <c r="C142" s="245" t="s">
        <v>444</v>
      </c>
      <c r="D142" s="117"/>
      <c r="E142" s="117"/>
      <c r="F142" s="117"/>
      <c r="G142" s="117"/>
      <c r="H142" s="117"/>
      <c r="I142" s="117"/>
      <c r="J142" s="117"/>
      <c r="K142" s="848"/>
      <c r="L142" s="848"/>
      <c r="M142" s="849"/>
      <c r="N142" s="850"/>
      <c r="O142" s="850"/>
      <c r="P142" s="850"/>
      <c r="Q142" s="850"/>
      <c r="R142" s="851"/>
      <c r="S142" s="852"/>
      <c r="T142" s="853"/>
      <c r="U142" s="853"/>
      <c r="V142" s="853"/>
      <c r="W142" s="854"/>
      <c r="X142" s="855"/>
      <c r="Y142" s="856"/>
      <c r="Z142" s="856"/>
      <c r="AA142" s="856"/>
      <c r="AB142" s="855"/>
      <c r="AC142" s="856"/>
      <c r="AD142" s="856"/>
      <c r="AE142" s="856"/>
      <c r="AF142" s="855">
        <f t="shared" si="2"/>
        <v>0</v>
      </c>
      <c r="AG142" s="856"/>
      <c r="AH142" s="856"/>
      <c r="AI142" s="856"/>
      <c r="AM142" s="857" t="s">
        <v>875</v>
      </c>
      <c r="AN142" s="639"/>
      <c r="AO142" s="639"/>
      <c r="AP142" s="639"/>
      <c r="AQ142" s="639"/>
      <c r="AR142" s="639"/>
      <c r="AS142" s="639"/>
      <c r="AT142" s="639"/>
      <c r="AU142" s="858"/>
      <c r="AV142" s="858"/>
      <c r="AW142" s="858"/>
      <c r="AX142" s="858"/>
      <c r="AY142" s="858"/>
      <c r="AZ142" s="858"/>
      <c r="BA142" s="858"/>
      <c r="BB142" s="858"/>
      <c r="BC142" s="858"/>
      <c r="BD142" s="858"/>
      <c r="BE142" s="858"/>
      <c r="BF142" s="858"/>
      <c r="BG142" s="858"/>
      <c r="BH142" s="858"/>
      <c r="BI142" s="858"/>
      <c r="BJ142" s="858"/>
      <c r="BK142" s="858"/>
      <c r="BL142" s="858"/>
      <c r="BM142" s="858"/>
      <c r="BN142" s="858"/>
      <c r="BO142" s="859">
        <f>SUM(AU142:BN142)</f>
        <v>0</v>
      </c>
      <c r="BP142" s="859"/>
      <c r="BQ142" s="859"/>
      <c r="BR142" s="859"/>
      <c r="BS142" s="859"/>
      <c r="BT142" s="860"/>
      <c r="BU142" s="770"/>
      <c r="BV142" s="770"/>
      <c r="BW142" s="771"/>
      <c r="BX142" s="609"/>
    </row>
    <row r="143" spans="3:76" ht="19.5" customHeight="1" hidden="1">
      <c r="C143" s="245" t="s">
        <v>445</v>
      </c>
      <c r="D143" s="117"/>
      <c r="E143" s="117"/>
      <c r="F143" s="117"/>
      <c r="G143" s="117"/>
      <c r="H143" s="117"/>
      <c r="I143" s="117"/>
      <c r="J143" s="117"/>
      <c r="K143" s="848"/>
      <c r="L143" s="848"/>
      <c r="M143" s="849"/>
      <c r="N143" s="850"/>
      <c r="O143" s="850"/>
      <c r="P143" s="850"/>
      <c r="Q143" s="850"/>
      <c r="R143" s="851"/>
      <c r="S143" s="852"/>
      <c r="T143" s="853"/>
      <c r="U143" s="853"/>
      <c r="V143" s="853"/>
      <c r="W143" s="854"/>
      <c r="X143" s="855"/>
      <c r="Y143" s="856"/>
      <c r="Z143" s="856"/>
      <c r="AA143" s="856"/>
      <c r="AB143" s="855"/>
      <c r="AC143" s="856"/>
      <c r="AD143" s="856"/>
      <c r="AE143" s="856"/>
      <c r="AF143" s="855">
        <f t="shared" si="2"/>
        <v>0</v>
      </c>
      <c r="AG143" s="856"/>
      <c r="AH143" s="856"/>
      <c r="AI143" s="856"/>
      <c r="AM143" s="857" t="s">
        <v>876</v>
      </c>
      <c r="AN143" s="639"/>
      <c r="AO143" s="639"/>
      <c r="AP143" s="639"/>
      <c r="AQ143" s="639"/>
      <c r="AR143" s="639"/>
      <c r="AS143" s="639"/>
      <c r="AT143" s="639"/>
      <c r="AU143" s="858"/>
      <c r="AV143" s="858"/>
      <c r="AW143" s="858"/>
      <c r="AX143" s="858"/>
      <c r="AY143" s="858"/>
      <c r="AZ143" s="858"/>
      <c r="BA143" s="858"/>
      <c r="BB143" s="858"/>
      <c r="BC143" s="858"/>
      <c r="BD143" s="858"/>
      <c r="BE143" s="858"/>
      <c r="BF143" s="858"/>
      <c r="BG143" s="858"/>
      <c r="BH143" s="858"/>
      <c r="BI143" s="858"/>
      <c r="BJ143" s="858"/>
      <c r="BK143" s="858"/>
      <c r="BL143" s="858"/>
      <c r="BM143" s="858"/>
      <c r="BN143" s="858"/>
      <c r="BO143" s="859">
        <f>SUM(AU143:BN143)</f>
        <v>0</v>
      </c>
      <c r="BP143" s="859"/>
      <c r="BQ143" s="859"/>
      <c r="BR143" s="859"/>
      <c r="BS143" s="859"/>
      <c r="BT143" s="860"/>
      <c r="BU143" s="770"/>
      <c r="BV143" s="770"/>
      <c r="BW143" s="771"/>
      <c r="BX143" s="609"/>
    </row>
    <row r="144" spans="3:76" ht="19.5" customHeight="1" hidden="1">
      <c r="C144" s="245" t="s">
        <v>433</v>
      </c>
      <c r="D144" s="117"/>
      <c r="E144" s="117"/>
      <c r="F144" s="117"/>
      <c r="G144" s="117"/>
      <c r="H144" s="117"/>
      <c r="I144" s="117"/>
      <c r="J144" s="117"/>
      <c r="K144" s="848"/>
      <c r="L144" s="848"/>
      <c r="M144" s="849"/>
      <c r="N144" s="850"/>
      <c r="O144" s="850"/>
      <c r="P144" s="850"/>
      <c r="Q144" s="850"/>
      <c r="R144" s="851"/>
      <c r="S144" s="852"/>
      <c r="T144" s="853"/>
      <c r="U144" s="853"/>
      <c r="V144" s="853"/>
      <c r="W144" s="854"/>
      <c r="X144" s="855"/>
      <c r="Y144" s="856"/>
      <c r="Z144" s="856"/>
      <c r="AA144" s="856"/>
      <c r="AB144" s="855"/>
      <c r="AC144" s="856"/>
      <c r="AD144" s="856"/>
      <c r="AE144" s="856"/>
      <c r="AF144" s="855">
        <f t="shared" si="2"/>
        <v>0</v>
      </c>
      <c r="AG144" s="856"/>
      <c r="AH144" s="856"/>
      <c r="AI144" s="856"/>
      <c r="AM144" s="857" t="s">
        <v>877</v>
      </c>
      <c r="AN144" s="639"/>
      <c r="AO144" s="639"/>
      <c r="AP144" s="639"/>
      <c r="AQ144" s="639"/>
      <c r="AR144" s="639"/>
      <c r="AS144" s="639"/>
      <c r="AT144" s="639"/>
      <c r="AU144" s="858"/>
      <c r="AV144" s="858"/>
      <c r="AW144" s="858"/>
      <c r="AX144" s="858"/>
      <c r="AY144" s="858"/>
      <c r="AZ144" s="858"/>
      <c r="BA144" s="858"/>
      <c r="BB144" s="858"/>
      <c r="BC144" s="858"/>
      <c r="BD144" s="858"/>
      <c r="BE144" s="858"/>
      <c r="BF144" s="858"/>
      <c r="BG144" s="858"/>
      <c r="BH144" s="858"/>
      <c r="BI144" s="858"/>
      <c r="BJ144" s="858"/>
      <c r="BK144" s="858"/>
      <c r="BL144" s="858"/>
      <c r="BM144" s="858"/>
      <c r="BN144" s="858"/>
      <c r="BO144" s="859">
        <f>SUM(AU144:BN144)</f>
        <v>0</v>
      </c>
      <c r="BP144" s="859"/>
      <c r="BQ144" s="859"/>
      <c r="BR144" s="859"/>
      <c r="BS144" s="859"/>
      <c r="BT144" s="860"/>
      <c r="BU144" s="770"/>
      <c r="BV144" s="770"/>
      <c r="BW144" s="771"/>
      <c r="BX144" s="609"/>
    </row>
    <row r="145" spans="3:76" ht="19.5" customHeight="1">
      <c r="C145" s="160" t="s">
        <v>413</v>
      </c>
      <c r="D145" s="117"/>
      <c r="E145" s="117"/>
      <c r="F145" s="117"/>
      <c r="G145" s="117"/>
      <c r="H145" s="117"/>
      <c r="I145" s="117"/>
      <c r="J145" s="117"/>
      <c r="K145" s="843"/>
      <c r="L145" s="843"/>
      <c r="M145" s="837">
        <f>SUM(M146:R147)</f>
        <v>0</v>
      </c>
      <c r="N145" s="783"/>
      <c r="O145" s="783"/>
      <c r="P145" s="783"/>
      <c r="Q145" s="783"/>
      <c r="R145" s="784"/>
      <c r="S145" s="785">
        <f>SUM(S146:W147)</f>
        <v>0</v>
      </c>
      <c r="T145" s="786"/>
      <c r="U145" s="786"/>
      <c r="V145" s="786"/>
      <c r="W145" s="787"/>
      <c r="X145" s="779">
        <f>SUM(X146:AA147)</f>
        <v>0</v>
      </c>
      <c r="Y145" s="780"/>
      <c r="Z145" s="780"/>
      <c r="AA145" s="780"/>
      <c r="AB145" s="779">
        <f>SUM(AB146:AE147)</f>
        <v>0</v>
      </c>
      <c r="AC145" s="780"/>
      <c r="AD145" s="780"/>
      <c r="AE145" s="780"/>
      <c r="AF145" s="779">
        <f t="shared" si="2"/>
        <v>0</v>
      </c>
      <c r="AG145" s="780"/>
      <c r="AH145" s="780"/>
      <c r="AI145" s="780"/>
      <c r="AM145" s="838" t="e">
        <f>#REF!</f>
        <v>#REF!</v>
      </c>
      <c r="AN145" s="639"/>
      <c r="AO145" s="639"/>
      <c r="AP145" s="639"/>
      <c r="AQ145" s="639"/>
      <c r="AR145" s="639"/>
      <c r="AS145" s="639"/>
      <c r="AT145" s="639"/>
      <c r="AU145" s="846">
        <f>SUM(AU146:AY146)</f>
        <v>0</v>
      </c>
      <c r="AV145" s="846"/>
      <c r="AW145" s="846"/>
      <c r="AX145" s="846"/>
      <c r="AY145" s="846"/>
      <c r="AZ145" s="846">
        <f>SUM(AZ146:BD146)</f>
        <v>0</v>
      </c>
      <c r="BA145" s="846"/>
      <c r="BB145" s="846"/>
      <c r="BC145" s="846"/>
      <c r="BD145" s="846"/>
      <c r="BE145" s="846">
        <f>SUM(BE146:BI146)</f>
        <v>0</v>
      </c>
      <c r="BF145" s="846"/>
      <c r="BG145" s="846"/>
      <c r="BH145" s="846"/>
      <c r="BI145" s="846"/>
      <c r="BJ145" s="846">
        <f>SUM(BJ146:BN146)</f>
        <v>0</v>
      </c>
      <c r="BK145" s="846"/>
      <c r="BL145" s="846"/>
      <c r="BM145" s="846"/>
      <c r="BN145" s="846"/>
      <c r="BO145" s="846">
        <f>SUM(BO146:BS146)</f>
        <v>0</v>
      </c>
      <c r="BP145" s="846"/>
      <c r="BQ145" s="846"/>
      <c r="BR145" s="846"/>
      <c r="BS145" s="846"/>
      <c r="BT145" s="847"/>
      <c r="BU145" s="770"/>
      <c r="BV145" s="770"/>
      <c r="BW145" s="771"/>
      <c r="BX145" s="609"/>
    </row>
    <row r="146" spans="3:76" ht="19.5" customHeight="1" hidden="1">
      <c r="C146" s="245" t="s">
        <v>446</v>
      </c>
      <c r="D146" s="117"/>
      <c r="E146" s="117"/>
      <c r="F146" s="117"/>
      <c r="G146" s="117"/>
      <c r="H146" s="117"/>
      <c r="I146" s="117"/>
      <c r="J146" s="117"/>
      <c r="K146" s="848"/>
      <c r="L146" s="848"/>
      <c r="M146" s="849"/>
      <c r="N146" s="850"/>
      <c r="O146" s="850"/>
      <c r="P146" s="850"/>
      <c r="Q146" s="850"/>
      <c r="R146" s="851"/>
      <c r="S146" s="852"/>
      <c r="T146" s="853"/>
      <c r="U146" s="853"/>
      <c r="V146" s="853"/>
      <c r="W146" s="854"/>
      <c r="X146" s="855"/>
      <c r="Y146" s="856"/>
      <c r="Z146" s="856"/>
      <c r="AA146" s="856"/>
      <c r="AB146" s="855"/>
      <c r="AC146" s="856"/>
      <c r="AD146" s="856"/>
      <c r="AE146" s="856"/>
      <c r="AF146" s="855">
        <f t="shared" si="2"/>
        <v>0</v>
      </c>
      <c r="AG146" s="856"/>
      <c r="AH146" s="856"/>
      <c r="AI146" s="856"/>
      <c r="AM146" s="857" t="e">
        <f>#REF!</f>
        <v>#REF!</v>
      </c>
      <c r="AN146" s="639"/>
      <c r="AO146" s="639"/>
      <c r="AP146" s="639"/>
      <c r="AQ146" s="639"/>
      <c r="AR146" s="639"/>
      <c r="AS146" s="639"/>
      <c r="AT146" s="639"/>
      <c r="AU146" s="858"/>
      <c r="AV146" s="858"/>
      <c r="AW146" s="858"/>
      <c r="AX146" s="858"/>
      <c r="AY146" s="858"/>
      <c r="AZ146" s="858"/>
      <c r="BA146" s="858"/>
      <c r="BB146" s="858"/>
      <c r="BC146" s="858"/>
      <c r="BD146" s="858"/>
      <c r="BE146" s="858"/>
      <c r="BF146" s="858"/>
      <c r="BG146" s="858"/>
      <c r="BH146" s="858"/>
      <c r="BI146" s="858"/>
      <c r="BJ146" s="858"/>
      <c r="BK146" s="858"/>
      <c r="BL146" s="858"/>
      <c r="BM146" s="858"/>
      <c r="BN146" s="858"/>
      <c r="BO146" s="859">
        <f>SUM(AU146:BN146)</f>
        <v>0</v>
      </c>
      <c r="BP146" s="859"/>
      <c r="BQ146" s="859"/>
      <c r="BR146" s="859"/>
      <c r="BS146" s="859"/>
      <c r="BT146" s="860"/>
      <c r="BU146" s="770"/>
      <c r="BV146" s="770"/>
      <c r="BW146" s="771"/>
      <c r="BX146" s="609"/>
    </row>
    <row r="147" spans="3:76" ht="19.5" customHeight="1" hidden="1">
      <c r="C147" s="245" t="s">
        <v>430</v>
      </c>
      <c r="D147" s="117"/>
      <c r="E147" s="117"/>
      <c r="F147" s="117"/>
      <c r="G147" s="117"/>
      <c r="H147" s="117"/>
      <c r="I147" s="117"/>
      <c r="J147" s="117"/>
      <c r="K147" s="848"/>
      <c r="L147" s="848"/>
      <c r="M147" s="849"/>
      <c r="N147" s="850"/>
      <c r="O147" s="850"/>
      <c r="P147" s="850"/>
      <c r="Q147" s="850"/>
      <c r="R147" s="851"/>
      <c r="S147" s="852"/>
      <c r="T147" s="853"/>
      <c r="U147" s="853"/>
      <c r="V147" s="853"/>
      <c r="W147" s="854"/>
      <c r="X147" s="855"/>
      <c r="Y147" s="856"/>
      <c r="Z147" s="856"/>
      <c r="AA147" s="856"/>
      <c r="AB147" s="855"/>
      <c r="AC147" s="856"/>
      <c r="AD147" s="856"/>
      <c r="AE147" s="856"/>
      <c r="AF147" s="855">
        <f t="shared" si="2"/>
        <v>0</v>
      </c>
      <c r="AG147" s="856"/>
      <c r="AH147" s="856"/>
      <c r="AI147" s="856"/>
      <c r="AM147" s="857"/>
      <c r="AN147" s="639"/>
      <c r="AO147" s="639"/>
      <c r="AP147" s="639"/>
      <c r="AQ147" s="639"/>
      <c r="AR147" s="639"/>
      <c r="AS147" s="639"/>
      <c r="AT147" s="639"/>
      <c r="AU147" s="861"/>
      <c r="AV147" s="861"/>
      <c r="AW147" s="861"/>
      <c r="AX147" s="861"/>
      <c r="AY147" s="861"/>
      <c r="AZ147" s="861"/>
      <c r="BA147" s="861"/>
      <c r="BB147" s="861"/>
      <c r="BC147" s="861"/>
      <c r="BD147" s="861"/>
      <c r="BE147" s="861"/>
      <c r="BF147" s="861"/>
      <c r="BG147" s="861"/>
      <c r="BH147" s="861"/>
      <c r="BI147" s="861"/>
      <c r="BJ147" s="861"/>
      <c r="BK147" s="861"/>
      <c r="BL147" s="861"/>
      <c r="BM147" s="861"/>
      <c r="BN147" s="861"/>
      <c r="BO147" s="860"/>
      <c r="BP147" s="860"/>
      <c r="BQ147" s="860"/>
      <c r="BR147" s="860"/>
      <c r="BS147" s="860"/>
      <c r="BT147" s="860"/>
      <c r="BU147" s="770"/>
      <c r="BV147" s="770"/>
      <c r="BW147" s="771"/>
      <c r="BX147" s="609"/>
    </row>
    <row r="148" spans="3:76" ht="19.5" customHeight="1">
      <c r="C148" s="160" t="s">
        <v>416</v>
      </c>
      <c r="D148" s="117"/>
      <c r="E148" s="117"/>
      <c r="F148" s="117"/>
      <c r="G148" s="117"/>
      <c r="H148" s="117"/>
      <c r="I148" s="117"/>
      <c r="J148" s="117"/>
      <c r="K148" s="862">
        <f>K139+K140-K145</f>
        <v>0</v>
      </c>
      <c r="L148" s="862"/>
      <c r="M148" s="837">
        <f>M139+M140-M145</f>
        <v>0</v>
      </c>
      <c r="N148" s="783"/>
      <c r="O148" s="783"/>
      <c r="P148" s="783"/>
      <c r="Q148" s="783"/>
      <c r="R148" s="784"/>
      <c r="S148" s="785">
        <f>S139+S140-S145</f>
        <v>0</v>
      </c>
      <c r="T148" s="786"/>
      <c r="U148" s="786"/>
      <c r="V148" s="786"/>
      <c r="W148" s="787"/>
      <c r="X148" s="779">
        <f>X139+X140-X145</f>
        <v>31284600</v>
      </c>
      <c r="Y148" s="780"/>
      <c r="Z148" s="780"/>
      <c r="AA148" s="780"/>
      <c r="AB148" s="779">
        <f>AB139+AB140-AB145</f>
        <v>0</v>
      </c>
      <c r="AC148" s="780"/>
      <c r="AD148" s="780"/>
      <c r="AE148" s="780"/>
      <c r="AF148" s="779">
        <f>AF139+AF140-AF145</f>
        <v>31284600</v>
      </c>
      <c r="AG148" s="780"/>
      <c r="AH148" s="780"/>
      <c r="AI148" s="780"/>
      <c r="AM148" s="838" t="e">
        <f>#REF!</f>
        <v>#REF!</v>
      </c>
      <c r="AN148" s="639"/>
      <c r="AO148" s="639"/>
      <c r="AP148" s="639"/>
      <c r="AQ148" s="639"/>
      <c r="AR148" s="639"/>
      <c r="AS148" s="639"/>
      <c r="AT148" s="639"/>
      <c r="AU148" s="863">
        <f>AU139+AU140-AU145</f>
        <v>0</v>
      </c>
      <c r="AV148" s="863"/>
      <c r="AW148" s="863"/>
      <c r="AX148" s="863"/>
      <c r="AY148" s="863"/>
      <c r="AZ148" s="863">
        <f>AZ139+AZ140-AZ145</f>
        <v>0</v>
      </c>
      <c r="BA148" s="863"/>
      <c r="BB148" s="863"/>
      <c r="BC148" s="863"/>
      <c r="BD148" s="863"/>
      <c r="BE148" s="863">
        <f>BE139+BE140-BE145</f>
        <v>0</v>
      </c>
      <c r="BF148" s="863"/>
      <c r="BG148" s="863"/>
      <c r="BH148" s="863"/>
      <c r="BI148" s="863"/>
      <c r="BJ148" s="863">
        <f>BJ139+BJ140-BJ145</f>
        <v>0</v>
      </c>
      <c r="BK148" s="863"/>
      <c r="BL148" s="863"/>
      <c r="BM148" s="863"/>
      <c r="BN148" s="863"/>
      <c r="BO148" s="863">
        <f>BO139+BO140-BO145</f>
        <v>0</v>
      </c>
      <c r="BP148" s="863"/>
      <c r="BQ148" s="863"/>
      <c r="BR148" s="863"/>
      <c r="BS148" s="863"/>
      <c r="BT148" s="864"/>
      <c r="BU148" s="781">
        <f>'[1]Bao cao'!Y68-AF148</f>
        <v>0</v>
      </c>
      <c r="BV148" s="770"/>
      <c r="BW148" s="771"/>
      <c r="BX148" s="609"/>
    </row>
    <row r="149" spans="3:76" ht="19.5" customHeight="1">
      <c r="C149" s="151" t="s">
        <v>417</v>
      </c>
      <c r="D149" s="152"/>
      <c r="E149" s="152"/>
      <c r="F149" s="152"/>
      <c r="G149" s="152"/>
      <c r="H149" s="152"/>
      <c r="I149" s="152"/>
      <c r="J149" s="152"/>
      <c r="K149" s="865"/>
      <c r="L149" s="865"/>
      <c r="M149" s="866"/>
      <c r="N149" s="865"/>
      <c r="O149" s="865"/>
      <c r="P149" s="865"/>
      <c r="Q149" s="865"/>
      <c r="R149" s="867"/>
      <c r="S149" s="866"/>
      <c r="T149" s="865"/>
      <c r="U149" s="865"/>
      <c r="V149" s="865"/>
      <c r="W149" s="867"/>
      <c r="X149" s="865"/>
      <c r="Y149" s="865"/>
      <c r="Z149" s="865"/>
      <c r="AA149" s="865"/>
      <c r="AB149" s="866"/>
      <c r="AC149" s="865"/>
      <c r="AD149" s="865"/>
      <c r="AE149" s="867"/>
      <c r="AF149" s="865"/>
      <c r="AG149" s="865"/>
      <c r="AH149" s="865"/>
      <c r="AI149" s="867"/>
      <c r="AM149" s="831" t="s">
        <v>878</v>
      </c>
      <c r="AN149" s="832"/>
      <c r="AO149" s="832"/>
      <c r="AP149" s="832"/>
      <c r="AQ149" s="832"/>
      <c r="AR149" s="832"/>
      <c r="AS149" s="832"/>
      <c r="AT149" s="832"/>
      <c r="AU149" s="833"/>
      <c r="AV149" s="833"/>
      <c r="AW149" s="833"/>
      <c r="AX149" s="833"/>
      <c r="AY149" s="833"/>
      <c r="AZ149" s="833"/>
      <c r="BA149" s="833"/>
      <c r="BB149" s="833"/>
      <c r="BC149" s="833"/>
      <c r="BD149" s="833"/>
      <c r="BE149" s="833"/>
      <c r="BF149" s="833"/>
      <c r="BG149" s="833"/>
      <c r="BH149" s="833"/>
      <c r="BI149" s="833"/>
      <c r="BJ149" s="833"/>
      <c r="BK149" s="833"/>
      <c r="BL149" s="833"/>
      <c r="BM149" s="833"/>
      <c r="BN149" s="833"/>
      <c r="BO149" s="834"/>
      <c r="BP149" s="834"/>
      <c r="BQ149" s="834"/>
      <c r="BR149" s="834"/>
      <c r="BS149" s="834"/>
      <c r="BT149" s="835"/>
      <c r="BU149" s="770"/>
      <c r="BV149" s="770"/>
      <c r="BW149" s="771"/>
      <c r="BX149" s="609"/>
    </row>
    <row r="150" spans="3:76" ht="19.5" customHeight="1">
      <c r="C150" s="192" t="s">
        <v>408</v>
      </c>
      <c r="D150" s="117"/>
      <c r="E150" s="117"/>
      <c r="F150" s="117"/>
      <c r="G150" s="117"/>
      <c r="H150" s="117"/>
      <c r="I150" s="117"/>
      <c r="J150" s="117"/>
      <c r="K150" s="836"/>
      <c r="L150" s="836"/>
      <c r="M150" s="837">
        <f>SUM(M151:R152)</f>
        <v>0</v>
      </c>
      <c r="N150" s="783"/>
      <c r="O150" s="783"/>
      <c r="P150" s="783"/>
      <c r="Q150" s="783"/>
      <c r="R150" s="784"/>
      <c r="S150" s="785">
        <f>SUM(S151:W152)</f>
        <v>0</v>
      </c>
      <c r="T150" s="786"/>
      <c r="U150" s="786"/>
      <c r="V150" s="786"/>
      <c r="W150" s="787"/>
      <c r="X150" s="779">
        <v>31284600</v>
      </c>
      <c r="Y150" s="780"/>
      <c r="Z150" s="780"/>
      <c r="AA150" s="780"/>
      <c r="AB150" s="779">
        <f>SUM(AB151:AE152)</f>
        <v>0</v>
      </c>
      <c r="AC150" s="780"/>
      <c r="AD150" s="780"/>
      <c r="AE150" s="780"/>
      <c r="AF150" s="779">
        <f aca="true" t="shared" si="3" ref="AF150:AF156">SUM(M150:AE150)</f>
        <v>31284600</v>
      </c>
      <c r="AG150" s="780"/>
      <c r="AH150" s="780"/>
      <c r="AI150" s="780"/>
      <c r="AM150" s="868" t="e">
        <f>#REF!</f>
        <v>#REF!</v>
      </c>
      <c r="AN150" s="639"/>
      <c r="AO150" s="639"/>
      <c r="AP150" s="639"/>
      <c r="AQ150" s="639"/>
      <c r="AR150" s="639"/>
      <c r="AS150" s="639"/>
      <c r="AT150" s="639"/>
      <c r="AU150" s="863"/>
      <c r="AV150" s="863"/>
      <c r="AW150" s="863"/>
      <c r="AX150" s="863"/>
      <c r="AY150" s="863"/>
      <c r="AZ150" s="863"/>
      <c r="BA150" s="863"/>
      <c r="BB150" s="863"/>
      <c r="BC150" s="863"/>
      <c r="BD150" s="863"/>
      <c r="BE150" s="863"/>
      <c r="BF150" s="863"/>
      <c r="BG150" s="863"/>
      <c r="BH150" s="863"/>
      <c r="BI150" s="863"/>
      <c r="BJ150" s="863"/>
      <c r="BK150" s="863"/>
      <c r="BL150" s="863"/>
      <c r="BM150" s="863"/>
      <c r="BN150" s="863"/>
      <c r="BO150" s="840">
        <f>SUM(AT150:BN150)</f>
        <v>0</v>
      </c>
      <c r="BP150" s="840"/>
      <c r="BQ150" s="840"/>
      <c r="BR150" s="840"/>
      <c r="BS150" s="840"/>
      <c r="BT150" s="841"/>
      <c r="BU150" s="798">
        <f>-'[1]Bao cao'!AG69-AF150</f>
        <v>-5214096</v>
      </c>
      <c r="BV150" s="842"/>
      <c r="BW150" s="771"/>
      <c r="BX150" s="609"/>
    </row>
    <row r="151" spans="3:76" ht="19.5" customHeight="1">
      <c r="C151" s="192" t="s">
        <v>409</v>
      </c>
      <c r="D151" s="117"/>
      <c r="E151" s="117"/>
      <c r="F151" s="117"/>
      <c r="G151" s="117"/>
      <c r="H151" s="117"/>
      <c r="I151" s="117"/>
      <c r="J151" s="117"/>
      <c r="K151" s="843">
        <f>SUM(K152:O153)</f>
        <v>0</v>
      </c>
      <c r="L151" s="843"/>
      <c r="M151" s="837">
        <f>SUM(M152:R153)</f>
        <v>0</v>
      </c>
      <c r="N151" s="783"/>
      <c r="O151" s="783"/>
      <c r="P151" s="783"/>
      <c r="Q151" s="783"/>
      <c r="R151" s="784"/>
      <c r="S151" s="785">
        <f>SUM(S152:W153)</f>
        <v>0</v>
      </c>
      <c r="T151" s="786"/>
      <c r="U151" s="786"/>
      <c r="V151" s="786"/>
      <c r="W151" s="787"/>
      <c r="X151" s="779">
        <f>SUM(X152:AA153)</f>
        <v>0</v>
      </c>
      <c r="Y151" s="780"/>
      <c r="Z151" s="780"/>
      <c r="AA151" s="780"/>
      <c r="AB151" s="779">
        <f>SUM(AB152:AE153)</f>
        <v>0</v>
      </c>
      <c r="AC151" s="780"/>
      <c r="AD151" s="780"/>
      <c r="AE151" s="780"/>
      <c r="AF151" s="855">
        <f t="shared" si="3"/>
        <v>0</v>
      </c>
      <c r="AG151" s="856"/>
      <c r="AH151" s="856"/>
      <c r="AI151" s="856"/>
      <c r="AM151" s="868" t="s">
        <v>879</v>
      </c>
      <c r="AN151" s="639"/>
      <c r="AO151" s="639"/>
      <c r="AP151" s="639"/>
      <c r="AQ151" s="639"/>
      <c r="AR151" s="639"/>
      <c r="AS151" s="639"/>
      <c r="AT151" s="639"/>
      <c r="AU151" s="846"/>
      <c r="AV151" s="846"/>
      <c r="AW151" s="846"/>
      <c r="AX151" s="846"/>
      <c r="AY151" s="846"/>
      <c r="AZ151" s="846"/>
      <c r="BA151" s="846"/>
      <c r="BB151" s="846"/>
      <c r="BC151" s="846"/>
      <c r="BD151" s="846"/>
      <c r="BE151" s="846"/>
      <c r="BF151" s="846"/>
      <c r="BG151" s="846"/>
      <c r="BH151" s="846"/>
      <c r="BI151" s="846"/>
      <c r="BJ151" s="846"/>
      <c r="BK151" s="846"/>
      <c r="BL151" s="846"/>
      <c r="BM151" s="846"/>
      <c r="BN151" s="846"/>
      <c r="BO151" s="840">
        <f>SUM(AT151:BN151)</f>
        <v>0</v>
      </c>
      <c r="BP151" s="840"/>
      <c r="BQ151" s="840"/>
      <c r="BR151" s="840"/>
      <c r="BS151" s="840"/>
      <c r="BT151" s="841"/>
      <c r="BU151" s="770"/>
      <c r="BV151" s="770"/>
      <c r="BW151" s="771"/>
      <c r="BX151" s="609"/>
    </row>
    <row r="152" spans="3:76" ht="19.5" customHeight="1">
      <c r="C152" s="174" t="s">
        <v>447</v>
      </c>
      <c r="D152" s="117"/>
      <c r="E152" s="117"/>
      <c r="F152" s="117"/>
      <c r="G152" s="117"/>
      <c r="H152" s="117"/>
      <c r="I152" s="117"/>
      <c r="J152" s="117"/>
      <c r="K152" s="848"/>
      <c r="L152" s="848"/>
      <c r="M152" s="837">
        <f>SUM(M153:R154)</f>
        <v>0</v>
      </c>
      <c r="N152" s="783"/>
      <c r="O152" s="783"/>
      <c r="P152" s="783"/>
      <c r="Q152" s="783"/>
      <c r="R152" s="784"/>
      <c r="S152" s="785">
        <f>SUM(S153:W154)</f>
        <v>0</v>
      </c>
      <c r="T152" s="786"/>
      <c r="U152" s="786"/>
      <c r="V152" s="786"/>
      <c r="W152" s="787"/>
      <c r="X152" s="779">
        <v>0</v>
      </c>
      <c r="Y152" s="780"/>
      <c r="Z152" s="780"/>
      <c r="AA152" s="780"/>
      <c r="AB152" s="779">
        <f>SUM(AB153:AE154)</f>
        <v>0</v>
      </c>
      <c r="AC152" s="780"/>
      <c r="AD152" s="780"/>
      <c r="AE152" s="780"/>
      <c r="AF152" s="855">
        <f t="shared" si="3"/>
        <v>0</v>
      </c>
      <c r="AG152" s="856"/>
      <c r="AH152" s="856"/>
      <c r="AI152" s="856"/>
      <c r="AM152" s="868"/>
      <c r="AN152" s="639"/>
      <c r="AO152" s="639"/>
      <c r="AP152" s="639"/>
      <c r="AQ152" s="639"/>
      <c r="AR152" s="639"/>
      <c r="AS152" s="639"/>
      <c r="AT152" s="639"/>
      <c r="AU152" s="847"/>
      <c r="AV152" s="847"/>
      <c r="AW152" s="847"/>
      <c r="AX152" s="847"/>
      <c r="AY152" s="847"/>
      <c r="AZ152" s="847"/>
      <c r="BA152" s="847"/>
      <c r="BB152" s="847"/>
      <c r="BC152" s="847"/>
      <c r="BD152" s="847"/>
      <c r="BE152" s="847"/>
      <c r="BF152" s="847"/>
      <c r="BG152" s="847"/>
      <c r="BH152" s="847"/>
      <c r="BI152" s="847"/>
      <c r="BJ152" s="847"/>
      <c r="BK152" s="847"/>
      <c r="BL152" s="847"/>
      <c r="BM152" s="847"/>
      <c r="BN152" s="847"/>
      <c r="BO152" s="841"/>
      <c r="BP152" s="841"/>
      <c r="BQ152" s="841"/>
      <c r="BR152" s="841"/>
      <c r="BS152" s="841"/>
      <c r="BT152" s="841"/>
      <c r="BU152" s="770"/>
      <c r="BV152" s="770"/>
      <c r="BW152" s="771"/>
      <c r="BX152" s="609"/>
    </row>
    <row r="153" spans="3:76" ht="19.5" customHeight="1" hidden="1">
      <c r="C153" s="174" t="s">
        <v>448</v>
      </c>
      <c r="D153" s="117"/>
      <c r="E153" s="117"/>
      <c r="F153" s="117"/>
      <c r="G153" s="117"/>
      <c r="H153" s="117"/>
      <c r="I153" s="117"/>
      <c r="J153" s="117"/>
      <c r="K153" s="848"/>
      <c r="L153" s="848"/>
      <c r="M153" s="837"/>
      <c r="N153" s="783"/>
      <c r="O153" s="783"/>
      <c r="P153" s="783"/>
      <c r="Q153" s="783"/>
      <c r="R153" s="784"/>
      <c r="S153" s="240"/>
      <c r="T153" s="241"/>
      <c r="U153" s="241"/>
      <c r="V153" s="241"/>
      <c r="W153" s="242"/>
      <c r="X153" s="779"/>
      <c r="Y153" s="780"/>
      <c r="Z153" s="780"/>
      <c r="AA153" s="780"/>
      <c r="AB153" s="779"/>
      <c r="AC153" s="780"/>
      <c r="AD153" s="780"/>
      <c r="AE153" s="780"/>
      <c r="AF153" s="855">
        <f t="shared" si="3"/>
        <v>0</v>
      </c>
      <c r="AG153" s="856"/>
      <c r="AH153" s="856"/>
      <c r="AI153" s="856"/>
      <c r="AM153" s="868"/>
      <c r="AN153" s="639"/>
      <c r="AO153" s="639"/>
      <c r="AP153" s="639"/>
      <c r="AQ153" s="639"/>
      <c r="AR153" s="639"/>
      <c r="AS153" s="639"/>
      <c r="AT153" s="639"/>
      <c r="AU153" s="847"/>
      <c r="AV153" s="847"/>
      <c r="AW153" s="847"/>
      <c r="AX153" s="847"/>
      <c r="AY153" s="847"/>
      <c r="AZ153" s="847"/>
      <c r="BA153" s="847"/>
      <c r="BB153" s="847"/>
      <c r="BC153" s="847"/>
      <c r="BD153" s="847"/>
      <c r="BE153" s="847"/>
      <c r="BF153" s="847"/>
      <c r="BG153" s="847"/>
      <c r="BH153" s="847"/>
      <c r="BI153" s="847"/>
      <c r="BJ153" s="847"/>
      <c r="BK153" s="847"/>
      <c r="BL153" s="847"/>
      <c r="BM153" s="847"/>
      <c r="BN153" s="847"/>
      <c r="BO153" s="841"/>
      <c r="BP153" s="841"/>
      <c r="BQ153" s="841"/>
      <c r="BR153" s="841"/>
      <c r="BS153" s="841"/>
      <c r="BT153" s="841"/>
      <c r="BU153" s="770"/>
      <c r="BV153" s="770"/>
      <c r="BW153" s="771"/>
      <c r="BX153" s="609"/>
    </row>
    <row r="154" spans="3:76" ht="19.5" customHeight="1">
      <c r="C154" s="192" t="s">
        <v>449</v>
      </c>
      <c r="D154" s="117"/>
      <c r="E154" s="117"/>
      <c r="F154" s="117"/>
      <c r="G154" s="117"/>
      <c r="H154" s="117"/>
      <c r="I154" s="117"/>
      <c r="J154" s="117"/>
      <c r="K154" s="848"/>
      <c r="L154" s="848"/>
      <c r="M154" s="837">
        <f>SUM(M155:R156)</f>
        <v>0</v>
      </c>
      <c r="N154" s="783"/>
      <c r="O154" s="783"/>
      <c r="P154" s="783"/>
      <c r="Q154" s="783"/>
      <c r="R154" s="784"/>
      <c r="S154" s="785">
        <f>SUM(S155:W156)</f>
        <v>0</v>
      </c>
      <c r="T154" s="786"/>
      <c r="U154" s="786"/>
      <c r="V154" s="786"/>
      <c r="W154" s="787"/>
      <c r="X154" s="779">
        <f>SUM(X155:AA156)</f>
        <v>0</v>
      </c>
      <c r="Y154" s="780"/>
      <c r="Z154" s="780"/>
      <c r="AA154" s="780"/>
      <c r="AB154" s="779">
        <f>SUM(AB155:AE156)</f>
        <v>0</v>
      </c>
      <c r="AC154" s="780"/>
      <c r="AD154" s="780"/>
      <c r="AE154" s="780"/>
      <c r="AF154" s="855">
        <f t="shared" si="3"/>
        <v>0</v>
      </c>
      <c r="AG154" s="856"/>
      <c r="AH154" s="856"/>
      <c r="AI154" s="856"/>
      <c r="AM154" s="868" t="e">
        <f>#REF!</f>
        <v>#REF!</v>
      </c>
      <c r="AN154" s="639"/>
      <c r="AO154" s="639"/>
      <c r="AP154" s="639"/>
      <c r="AQ154" s="639"/>
      <c r="AR154" s="639"/>
      <c r="AS154" s="639"/>
      <c r="AT154" s="639"/>
      <c r="AU154" s="846">
        <f>SUBTOTAL(9,AU155:AY156)</f>
        <v>0</v>
      </c>
      <c r="AV154" s="846"/>
      <c r="AW154" s="846"/>
      <c r="AX154" s="846"/>
      <c r="AY154" s="846"/>
      <c r="AZ154" s="846">
        <f>SUBTOTAL(9,AZ155:BD156)</f>
        <v>0</v>
      </c>
      <c r="BA154" s="846"/>
      <c r="BB154" s="846"/>
      <c r="BC154" s="846"/>
      <c r="BD154" s="846"/>
      <c r="BE154" s="846">
        <f>SUBTOTAL(9,BE155:BI156)</f>
        <v>0</v>
      </c>
      <c r="BF154" s="846"/>
      <c r="BG154" s="846"/>
      <c r="BH154" s="846"/>
      <c r="BI154" s="846"/>
      <c r="BJ154" s="846">
        <f>SUBTOTAL(9,BJ155:BN156)</f>
        <v>0</v>
      </c>
      <c r="BK154" s="846"/>
      <c r="BL154" s="846"/>
      <c r="BM154" s="846"/>
      <c r="BN154" s="846"/>
      <c r="BO154" s="846">
        <f>SUBTOTAL(9,BO155:BS156)</f>
        <v>0</v>
      </c>
      <c r="BP154" s="846"/>
      <c r="BQ154" s="846"/>
      <c r="BR154" s="846"/>
      <c r="BS154" s="846"/>
      <c r="BT154" s="847"/>
      <c r="BU154" s="770"/>
      <c r="BV154" s="770"/>
      <c r="BW154" s="771"/>
      <c r="BX154" s="609"/>
    </row>
    <row r="155" spans="3:76" ht="19.5" customHeight="1" hidden="1">
      <c r="C155" s="245" t="s">
        <v>446</v>
      </c>
      <c r="D155" s="117"/>
      <c r="E155" s="117"/>
      <c r="F155" s="117"/>
      <c r="G155" s="117"/>
      <c r="H155" s="117"/>
      <c r="I155" s="117"/>
      <c r="J155" s="117"/>
      <c r="K155" s="848"/>
      <c r="L155" s="848"/>
      <c r="M155" s="837"/>
      <c r="N155" s="783"/>
      <c r="O155" s="783"/>
      <c r="P155" s="783"/>
      <c r="Q155" s="783"/>
      <c r="R155" s="784"/>
      <c r="S155" s="240"/>
      <c r="T155" s="241"/>
      <c r="U155" s="241"/>
      <c r="V155" s="241"/>
      <c r="W155" s="242"/>
      <c r="X155" s="779"/>
      <c r="Y155" s="780"/>
      <c r="Z155" s="780"/>
      <c r="AA155" s="780"/>
      <c r="AB155" s="779"/>
      <c r="AC155" s="780"/>
      <c r="AD155" s="780"/>
      <c r="AE155" s="780"/>
      <c r="AF155" s="855">
        <f t="shared" si="3"/>
        <v>0</v>
      </c>
      <c r="AG155" s="856"/>
      <c r="AH155" s="856"/>
      <c r="AI155" s="856"/>
      <c r="AM155" s="857" t="e">
        <f>AM146</f>
        <v>#REF!</v>
      </c>
      <c r="AN155" s="639"/>
      <c r="AO155" s="639"/>
      <c r="AP155" s="639"/>
      <c r="AQ155" s="639"/>
      <c r="AR155" s="639"/>
      <c r="AS155" s="639"/>
      <c r="AT155" s="639"/>
      <c r="AU155" s="858"/>
      <c r="AV155" s="858"/>
      <c r="AW155" s="858"/>
      <c r="AX155" s="858"/>
      <c r="AY155" s="858"/>
      <c r="AZ155" s="858"/>
      <c r="BA155" s="858"/>
      <c r="BB155" s="858"/>
      <c r="BC155" s="858"/>
      <c r="BD155" s="858"/>
      <c r="BE155" s="858"/>
      <c r="BF155" s="858"/>
      <c r="BG155" s="858"/>
      <c r="BH155" s="858"/>
      <c r="BI155" s="858"/>
      <c r="BJ155" s="858"/>
      <c r="BK155" s="858"/>
      <c r="BL155" s="858"/>
      <c r="BM155" s="858"/>
      <c r="BN155" s="858"/>
      <c r="BO155" s="869"/>
      <c r="BP155" s="869"/>
      <c r="BQ155" s="869"/>
      <c r="BR155" s="869"/>
      <c r="BS155" s="869"/>
      <c r="BT155" s="870"/>
      <c r="BU155" s="770"/>
      <c r="BV155" s="770"/>
      <c r="BW155" s="771"/>
      <c r="BX155" s="609"/>
    </row>
    <row r="156" spans="3:76" ht="19.5" customHeight="1" hidden="1">
      <c r="C156" s="245" t="s">
        <v>430</v>
      </c>
      <c r="D156" s="117"/>
      <c r="E156" s="117"/>
      <c r="F156" s="117"/>
      <c r="G156" s="117"/>
      <c r="H156" s="117"/>
      <c r="I156" s="117"/>
      <c r="J156" s="117"/>
      <c r="K156" s="848"/>
      <c r="L156" s="848"/>
      <c r="M156" s="837"/>
      <c r="N156" s="783"/>
      <c r="O156" s="783"/>
      <c r="P156" s="783"/>
      <c r="Q156" s="783"/>
      <c r="R156" s="784"/>
      <c r="S156" s="240"/>
      <c r="T156" s="241"/>
      <c r="U156" s="241"/>
      <c r="V156" s="241"/>
      <c r="W156" s="242"/>
      <c r="X156" s="779"/>
      <c r="Y156" s="780"/>
      <c r="Z156" s="780"/>
      <c r="AA156" s="780"/>
      <c r="AB156" s="779"/>
      <c r="AC156" s="780"/>
      <c r="AD156" s="780"/>
      <c r="AE156" s="780"/>
      <c r="AF156" s="855">
        <f t="shared" si="3"/>
        <v>0</v>
      </c>
      <c r="AG156" s="856"/>
      <c r="AH156" s="856"/>
      <c r="AI156" s="856"/>
      <c r="AM156" s="857" t="s">
        <v>862</v>
      </c>
      <c r="AN156" s="639"/>
      <c r="AO156" s="639"/>
      <c r="AP156" s="639"/>
      <c r="AQ156" s="639"/>
      <c r="AR156" s="639"/>
      <c r="AS156" s="639"/>
      <c r="AT156" s="639"/>
      <c r="AU156" s="858"/>
      <c r="AV156" s="858"/>
      <c r="AW156" s="858"/>
      <c r="AX156" s="858"/>
      <c r="AY156" s="858"/>
      <c r="AZ156" s="858"/>
      <c r="BA156" s="858"/>
      <c r="BB156" s="858"/>
      <c r="BC156" s="858"/>
      <c r="BD156" s="858"/>
      <c r="BE156" s="858"/>
      <c r="BF156" s="858"/>
      <c r="BG156" s="858"/>
      <c r="BH156" s="858"/>
      <c r="BI156" s="858"/>
      <c r="BJ156" s="858"/>
      <c r="BK156" s="858"/>
      <c r="BL156" s="858"/>
      <c r="BM156" s="858"/>
      <c r="BN156" s="858"/>
      <c r="BO156" s="869"/>
      <c r="BP156" s="869"/>
      <c r="BQ156" s="869"/>
      <c r="BR156" s="869"/>
      <c r="BS156" s="869"/>
      <c r="BT156" s="870"/>
      <c r="BU156" s="770"/>
      <c r="BV156" s="770"/>
      <c r="BW156" s="771"/>
      <c r="BX156" s="609"/>
    </row>
    <row r="157" spans="3:76" ht="19.5" customHeight="1">
      <c r="C157" s="192" t="s">
        <v>330</v>
      </c>
      <c r="D157" s="117"/>
      <c r="E157" s="117"/>
      <c r="F157" s="117"/>
      <c r="G157" s="117"/>
      <c r="H157" s="117"/>
      <c r="I157" s="117"/>
      <c r="J157" s="117"/>
      <c r="K157" s="862">
        <f>K150+K151-K154</f>
        <v>0</v>
      </c>
      <c r="L157" s="862"/>
      <c r="M157" s="817">
        <f>M150+M151-M154</f>
        <v>0</v>
      </c>
      <c r="N157" s="818"/>
      <c r="O157" s="818"/>
      <c r="P157" s="818"/>
      <c r="Q157" s="818"/>
      <c r="R157" s="819"/>
      <c r="S157" s="260">
        <f>S150+S151-S154</f>
        <v>0</v>
      </c>
      <c r="T157" s="241"/>
      <c r="U157" s="241"/>
      <c r="V157" s="241"/>
      <c r="W157" s="242"/>
      <c r="X157" s="779">
        <f>X150+X151-X154</f>
        <v>31284600</v>
      </c>
      <c r="Y157" s="780"/>
      <c r="Z157" s="780"/>
      <c r="AA157" s="780"/>
      <c r="AB157" s="779">
        <f>AB150+AB151-AB154</f>
        <v>0</v>
      </c>
      <c r="AC157" s="780"/>
      <c r="AD157" s="780"/>
      <c r="AE157" s="780"/>
      <c r="AF157" s="779">
        <f>AF150+AF151-AF154</f>
        <v>31284600</v>
      </c>
      <c r="AG157" s="780"/>
      <c r="AH157" s="780"/>
      <c r="AI157" s="780"/>
      <c r="AM157" s="871" t="e">
        <f>AM148</f>
        <v>#REF!</v>
      </c>
      <c r="AN157" s="639"/>
      <c r="AO157" s="639"/>
      <c r="AP157" s="639"/>
      <c r="AQ157" s="639"/>
      <c r="AR157" s="639"/>
      <c r="AS157" s="639"/>
      <c r="AT157" s="639"/>
      <c r="AU157" s="863">
        <f>AU150+AU151-AU154</f>
        <v>0</v>
      </c>
      <c r="AV157" s="863"/>
      <c r="AW157" s="863"/>
      <c r="AX157" s="863"/>
      <c r="AY157" s="863"/>
      <c r="AZ157" s="863">
        <f>AZ150+AZ151-AZ154</f>
        <v>0</v>
      </c>
      <c r="BA157" s="863"/>
      <c r="BB157" s="863"/>
      <c r="BC157" s="863"/>
      <c r="BD157" s="863"/>
      <c r="BE157" s="863">
        <f>BE150+BE151-BE154</f>
        <v>0</v>
      </c>
      <c r="BF157" s="863"/>
      <c r="BG157" s="863"/>
      <c r="BH157" s="863"/>
      <c r="BI157" s="863"/>
      <c r="BJ157" s="863">
        <f>BJ150+BJ151-BJ154</f>
        <v>0</v>
      </c>
      <c r="BK157" s="863"/>
      <c r="BL157" s="863"/>
      <c r="BM157" s="863"/>
      <c r="BN157" s="863"/>
      <c r="BO157" s="840">
        <f>SUM(AT157:BN157)</f>
        <v>0</v>
      </c>
      <c r="BP157" s="840"/>
      <c r="BQ157" s="840"/>
      <c r="BR157" s="840"/>
      <c r="BS157" s="840"/>
      <c r="BT157" s="841"/>
      <c r="BU157" s="798">
        <f>-'[1]Bao cao'!Y69-AF157</f>
        <v>0</v>
      </c>
      <c r="BV157" s="842"/>
      <c r="BW157" s="771"/>
      <c r="BX157" s="609"/>
    </row>
    <row r="158" spans="3:76" ht="19.5" customHeight="1">
      <c r="C158" s="151" t="s">
        <v>419</v>
      </c>
      <c r="D158" s="152"/>
      <c r="E158" s="152"/>
      <c r="F158" s="152"/>
      <c r="G158" s="152"/>
      <c r="H158" s="152"/>
      <c r="I158" s="152"/>
      <c r="J158" s="152"/>
      <c r="K158" s="865"/>
      <c r="L158" s="865"/>
      <c r="M158" s="866"/>
      <c r="N158" s="865"/>
      <c r="O158" s="865"/>
      <c r="P158" s="865"/>
      <c r="Q158" s="865"/>
      <c r="R158" s="865"/>
      <c r="S158" s="866"/>
      <c r="T158" s="865"/>
      <c r="U158" s="865"/>
      <c r="V158" s="865"/>
      <c r="W158" s="867"/>
      <c r="X158" s="865"/>
      <c r="Y158" s="865"/>
      <c r="Z158" s="865"/>
      <c r="AA158" s="865"/>
      <c r="AB158" s="866"/>
      <c r="AC158" s="865"/>
      <c r="AD158" s="865"/>
      <c r="AE158" s="867"/>
      <c r="AF158" s="865"/>
      <c r="AG158" s="865"/>
      <c r="AH158" s="865"/>
      <c r="AI158" s="867"/>
      <c r="AM158" s="831" t="e">
        <f>#REF!</f>
        <v>#REF!</v>
      </c>
      <c r="AN158" s="832"/>
      <c r="AO158" s="832"/>
      <c r="AP158" s="832"/>
      <c r="AQ158" s="832"/>
      <c r="AR158" s="832"/>
      <c r="AS158" s="832"/>
      <c r="AT158" s="832"/>
      <c r="AU158" s="833"/>
      <c r="AV158" s="833"/>
      <c r="AW158" s="833"/>
      <c r="AX158" s="833"/>
      <c r="AY158" s="833"/>
      <c r="AZ158" s="833"/>
      <c r="BA158" s="833"/>
      <c r="BB158" s="833"/>
      <c r="BC158" s="833"/>
      <c r="BD158" s="833"/>
      <c r="BE158" s="833"/>
      <c r="BF158" s="833"/>
      <c r="BG158" s="833"/>
      <c r="BH158" s="833"/>
      <c r="BI158" s="833"/>
      <c r="BJ158" s="833"/>
      <c r="BK158" s="833"/>
      <c r="BL158" s="833"/>
      <c r="BM158" s="833"/>
      <c r="BN158" s="833"/>
      <c r="BO158" s="834"/>
      <c r="BP158" s="834"/>
      <c r="BQ158" s="834"/>
      <c r="BR158" s="834"/>
      <c r="BS158" s="834"/>
      <c r="BT158" s="835"/>
      <c r="BU158" s="770"/>
      <c r="BV158" s="770"/>
      <c r="BW158" s="771"/>
      <c r="BX158" s="609"/>
    </row>
    <row r="159" spans="3:76" ht="18" customHeight="1">
      <c r="C159" s="160" t="s">
        <v>420</v>
      </c>
      <c r="D159" s="117"/>
      <c r="E159" s="117"/>
      <c r="F159" s="117"/>
      <c r="G159" s="117"/>
      <c r="H159" s="117"/>
      <c r="I159" s="117"/>
      <c r="J159" s="117"/>
      <c r="K159" s="836">
        <f>K139-K150</f>
        <v>0</v>
      </c>
      <c r="L159" s="836"/>
      <c r="M159" s="872">
        <f>M139-M150</f>
        <v>0</v>
      </c>
      <c r="N159" s="873"/>
      <c r="O159" s="873"/>
      <c r="P159" s="873"/>
      <c r="Q159" s="873"/>
      <c r="R159" s="874"/>
      <c r="S159" s="260">
        <f>S139-S150</f>
        <v>0</v>
      </c>
      <c r="T159" s="241"/>
      <c r="U159" s="241"/>
      <c r="V159" s="241"/>
      <c r="W159" s="242"/>
      <c r="X159" s="779">
        <f>X139-X150</f>
        <v>0</v>
      </c>
      <c r="Y159" s="780"/>
      <c r="Z159" s="780"/>
      <c r="AA159" s="780"/>
      <c r="AB159" s="779">
        <f>AB139-AB150</f>
        <v>0</v>
      </c>
      <c r="AC159" s="780"/>
      <c r="AD159" s="780"/>
      <c r="AE159" s="780"/>
      <c r="AF159" s="779">
        <f>AF139-AF150</f>
        <v>0</v>
      </c>
      <c r="AG159" s="780"/>
      <c r="AH159" s="780"/>
      <c r="AI159" s="780"/>
      <c r="AM159" s="838" t="e">
        <f>#REF!</f>
        <v>#REF!</v>
      </c>
      <c r="AN159" s="639"/>
      <c r="AO159" s="639"/>
      <c r="AP159" s="639"/>
      <c r="AQ159" s="639"/>
      <c r="AR159" s="639"/>
      <c r="AS159" s="639"/>
      <c r="AT159" s="639"/>
      <c r="AU159" s="863">
        <f>AU139-AU150</f>
        <v>0</v>
      </c>
      <c r="AV159" s="863"/>
      <c r="AW159" s="863"/>
      <c r="AX159" s="863"/>
      <c r="AY159" s="863"/>
      <c r="AZ159" s="863">
        <f>AZ139-AZ150</f>
        <v>0</v>
      </c>
      <c r="BA159" s="863"/>
      <c r="BB159" s="863"/>
      <c r="BC159" s="863"/>
      <c r="BD159" s="863"/>
      <c r="BE159" s="863">
        <f>BE139-BE150</f>
        <v>0</v>
      </c>
      <c r="BF159" s="863"/>
      <c r="BG159" s="863"/>
      <c r="BH159" s="863"/>
      <c r="BI159" s="863"/>
      <c r="BJ159" s="863">
        <f>BJ139-BJ150</f>
        <v>0</v>
      </c>
      <c r="BK159" s="863"/>
      <c r="BL159" s="863"/>
      <c r="BM159" s="863"/>
      <c r="BN159" s="863"/>
      <c r="BO159" s="840">
        <f>BO139-BO150</f>
        <v>0</v>
      </c>
      <c r="BP159" s="840"/>
      <c r="BQ159" s="840"/>
      <c r="BR159" s="840"/>
      <c r="BS159" s="840"/>
      <c r="BT159" s="841"/>
      <c r="BU159" s="781">
        <f>'[1]Bao cao'!AG67-AF159</f>
        <v>5214096</v>
      </c>
      <c r="BV159" s="842"/>
      <c r="BW159" s="771"/>
      <c r="BX159" s="609"/>
    </row>
    <row r="160" spans="3:76" ht="18" customHeight="1">
      <c r="C160" s="204" t="s">
        <v>421</v>
      </c>
      <c r="D160" s="205"/>
      <c r="E160" s="205"/>
      <c r="F160" s="205"/>
      <c r="G160" s="205"/>
      <c r="H160" s="205"/>
      <c r="I160" s="205"/>
      <c r="J160" s="205"/>
      <c r="K160" s="862">
        <f>K148-K157</f>
        <v>0</v>
      </c>
      <c r="L160" s="862"/>
      <c r="M160" s="875">
        <f>M148-M157</f>
        <v>0</v>
      </c>
      <c r="N160" s="876"/>
      <c r="O160" s="876"/>
      <c r="P160" s="876"/>
      <c r="Q160" s="876"/>
      <c r="R160" s="877"/>
      <c r="S160" s="261">
        <f>S148-S157</f>
        <v>0</v>
      </c>
      <c r="T160" s="262"/>
      <c r="U160" s="262"/>
      <c r="V160" s="262"/>
      <c r="W160" s="263"/>
      <c r="X160" s="820">
        <f>X148-X157</f>
        <v>0</v>
      </c>
      <c r="Y160" s="821"/>
      <c r="Z160" s="821"/>
      <c r="AA160" s="821"/>
      <c r="AB160" s="820">
        <f>AB148-AB157</f>
        <v>0</v>
      </c>
      <c r="AC160" s="821"/>
      <c r="AD160" s="821"/>
      <c r="AE160" s="821"/>
      <c r="AF160" s="820">
        <f>AF148-AF157</f>
        <v>0</v>
      </c>
      <c r="AG160" s="821"/>
      <c r="AH160" s="821"/>
      <c r="AI160" s="821"/>
      <c r="AM160" s="878" t="e">
        <f>#REF!</f>
        <v>#REF!</v>
      </c>
      <c r="AN160" s="827"/>
      <c r="AO160" s="827"/>
      <c r="AP160" s="827"/>
      <c r="AQ160" s="827"/>
      <c r="AR160" s="827"/>
      <c r="AS160" s="827"/>
      <c r="AT160" s="827"/>
      <c r="AU160" s="879">
        <f>AU148-AU157</f>
        <v>0</v>
      </c>
      <c r="AV160" s="879"/>
      <c r="AW160" s="879"/>
      <c r="AX160" s="879"/>
      <c r="AY160" s="879"/>
      <c r="AZ160" s="879">
        <f>AZ148-AZ157</f>
        <v>0</v>
      </c>
      <c r="BA160" s="879"/>
      <c r="BB160" s="879"/>
      <c r="BC160" s="879"/>
      <c r="BD160" s="879"/>
      <c r="BE160" s="879">
        <f>BE148-BE157</f>
        <v>0</v>
      </c>
      <c r="BF160" s="879"/>
      <c r="BG160" s="879"/>
      <c r="BH160" s="879"/>
      <c r="BI160" s="879"/>
      <c r="BJ160" s="879">
        <f>BJ148-BJ157</f>
        <v>0</v>
      </c>
      <c r="BK160" s="879"/>
      <c r="BL160" s="879"/>
      <c r="BM160" s="879"/>
      <c r="BN160" s="879"/>
      <c r="BO160" s="880">
        <f>BO148-BO157</f>
        <v>0</v>
      </c>
      <c r="BP160" s="880"/>
      <c r="BQ160" s="880"/>
      <c r="BR160" s="880"/>
      <c r="BS160" s="880"/>
      <c r="BT160" s="881"/>
      <c r="BU160" s="781">
        <f>'[1]Bao cao'!Y67-AF160</f>
        <v>0</v>
      </c>
      <c r="BV160" s="842"/>
      <c r="BW160" s="771"/>
      <c r="BX160" s="609"/>
    </row>
    <row r="161" spans="3:76" ht="1.5" customHeight="1" hidden="1">
      <c r="C161" s="136"/>
      <c r="D161" s="116"/>
      <c r="E161" s="116"/>
      <c r="F161" s="116"/>
      <c r="G161" s="116"/>
      <c r="H161" s="116"/>
      <c r="I161" s="116"/>
      <c r="J161" s="116"/>
      <c r="K161" s="214"/>
      <c r="L161" s="214"/>
      <c r="M161" s="214"/>
      <c r="N161" s="214"/>
      <c r="O161" s="214"/>
      <c r="P161" s="214"/>
      <c r="Q161" s="214"/>
      <c r="R161" s="214"/>
      <c r="S161" s="214"/>
      <c r="T161" s="214"/>
      <c r="U161" s="214"/>
      <c r="V161" s="214"/>
      <c r="W161" s="214"/>
      <c r="X161" s="214"/>
      <c r="Y161" s="214"/>
      <c r="Z161" s="214"/>
      <c r="AA161" s="214"/>
      <c r="AB161" s="214"/>
      <c r="AC161" s="215"/>
      <c r="AD161" s="215"/>
      <c r="AE161" s="215"/>
      <c r="AF161" s="215"/>
      <c r="AG161" s="215"/>
      <c r="AH161" s="215"/>
      <c r="AI161" s="215"/>
      <c r="AM161" s="652"/>
      <c r="AN161" s="639"/>
      <c r="AO161" s="639"/>
      <c r="AP161" s="639"/>
      <c r="AQ161" s="639"/>
      <c r="AR161" s="639"/>
      <c r="AS161" s="639"/>
      <c r="AT161" s="639"/>
      <c r="AU161" s="766"/>
      <c r="AV161" s="766"/>
      <c r="AW161" s="766"/>
      <c r="AX161" s="766"/>
      <c r="AY161" s="766"/>
      <c r="AZ161" s="766"/>
      <c r="BA161" s="766"/>
      <c r="BB161" s="766"/>
      <c r="BC161" s="766"/>
      <c r="BD161" s="766"/>
      <c r="BE161" s="766"/>
      <c r="BF161" s="766"/>
      <c r="BG161" s="766"/>
      <c r="BH161" s="766"/>
      <c r="BI161" s="766"/>
      <c r="BJ161" s="766"/>
      <c r="BK161" s="766"/>
      <c r="BL161" s="766"/>
      <c r="BM161" s="767"/>
      <c r="BN161" s="767"/>
      <c r="BO161" s="767"/>
      <c r="BP161" s="767"/>
      <c r="BQ161" s="767"/>
      <c r="BR161" s="767"/>
      <c r="BS161" s="767"/>
      <c r="BT161" s="767"/>
      <c r="BW161" s="608"/>
      <c r="BX161" s="609"/>
    </row>
    <row r="162" spans="3:76" ht="19.5" customHeight="1" hidden="1">
      <c r="C162" s="136"/>
      <c r="D162" s="882" t="s">
        <v>450</v>
      </c>
      <c r="E162" s="116"/>
      <c r="F162" s="116"/>
      <c r="G162" s="116"/>
      <c r="H162" s="116"/>
      <c r="I162" s="116"/>
      <c r="J162" s="116"/>
      <c r="K162" s="214"/>
      <c r="L162" s="214"/>
      <c r="M162" s="214"/>
      <c r="N162" s="214"/>
      <c r="O162" s="214"/>
      <c r="P162" s="214"/>
      <c r="Q162" s="214"/>
      <c r="R162" s="214"/>
      <c r="S162" s="214"/>
      <c r="T162" s="214"/>
      <c r="U162" s="214"/>
      <c r="V162" s="214"/>
      <c r="W162" s="214"/>
      <c r="X162" s="214"/>
      <c r="Y162" s="214"/>
      <c r="Z162" s="214"/>
      <c r="AA162" s="214"/>
      <c r="AB162" s="214"/>
      <c r="AC162" s="215"/>
      <c r="AD162" s="215"/>
      <c r="AE162" s="215"/>
      <c r="AF162" s="215"/>
      <c r="AG162" s="215"/>
      <c r="AH162" s="215"/>
      <c r="AI162" s="215"/>
      <c r="AM162" s="652"/>
      <c r="AN162" s="639"/>
      <c r="AO162" s="639"/>
      <c r="AP162" s="639"/>
      <c r="AQ162" s="639"/>
      <c r="AR162" s="639"/>
      <c r="AS162" s="639"/>
      <c r="AT162" s="639"/>
      <c r="AU162" s="766"/>
      <c r="AV162" s="766"/>
      <c r="AW162" s="766"/>
      <c r="AX162" s="766"/>
      <c r="AY162" s="766"/>
      <c r="AZ162" s="766"/>
      <c r="BA162" s="766"/>
      <c r="BB162" s="766"/>
      <c r="BC162" s="766"/>
      <c r="BD162" s="766"/>
      <c r="BE162" s="766"/>
      <c r="BF162" s="766"/>
      <c r="BG162" s="766"/>
      <c r="BH162" s="766"/>
      <c r="BI162" s="766"/>
      <c r="BJ162" s="766"/>
      <c r="BK162" s="766"/>
      <c r="BL162" s="766"/>
      <c r="BM162" s="767"/>
      <c r="BN162" s="767"/>
      <c r="BO162" s="767"/>
      <c r="BP162" s="767"/>
      <c r="BQ162" s="767"/>
      <c r="BR162" s="767"/>
      <c r="BS162" s="767"/>
      <c r="BT162" s="767"/>
      <c r="BW162" s="608"/>
      <c r="BX162" s="609"/>
    </row>
    <row r="163" spans="3:76" ht="19.5" customHeight="1" hidden="1">
      <c r="C163" s="136"/>
      <c r="D163" s="882" t="s">
        <v>451</v>
      </c>
      <c r="E163" s="116"/>
      <c r="F163" s="116"/>
      <c r="G163" s="116"/>
      <c r="H163" s="116"/>
      <c r="I163" s="116"/>
      <c r="J163" s="116"/>
      <c r="K163" s="214"/>
      <c r="L163" s="214"/>
      <c r="M163" s="214"/>
      <c r="N163" s="214"/>
      <c r="O163" s="214"/>
      <c r="P163" s="214"/>
      <c r="Q163" s="214"/>
      <c r="R163" s="214"/>
      <c r="S163" s="214"/>
      <c r="T163" s="214"/>
      <c r="U163" s="214"/>
      <c r="V163" s="214"/>
      <c r="W163" s="214"/>
      <c r="X163" s="214"/>
      <c r="Y163" s="214"/>
      <c r="Z163" s="214"/>
      <c r="AA163" s="214"/>
      <c r="AB163" s="214"/>
      <c r="AC163" s="215"/>
      <c r="AD163" s="215"/>
      <c r="AE163" s="215"/>
      <c r="AF163" s="215"/>
      <c r="AG163" s="215"/>
      <c r="AH163" s="215"/>
      <c r="AI163" s="215"/>
      <c r="AM163" s="652"/>
      <c r="AN163" s="639"/>
      <c r="AO163" s="639"/>
      <c r="AP163" s="639"/>
      <c r="AQ163" s="639"/>
      <c r="AR163" s="639"/>
      <c r="AS163" s="639"/>
      <c r="AT163" s="639"/>
      <c r="AU163" s="766"/>
      <c r="AV163" s="766"/>
      <c r="AW163" s="766"/>
      <c r="AX163" s="766"/>
      <c r="AY163" s="766"/>
      <c r="AZ163" s="766"/>
      <c r="BA163" s="766"/>
      <c r="BB163" s="766"/>
      <c r="BC163" s="766"/>
      <c r="BD163" s="766"/>
      <c r="BE163" s="766"/>
      <c r="BF163" s="766"/>
      <c r="BG163" s="766"/>
      <c r="BH163" s="766"/>
      <c r="BI163" s="766"/>
      <c r="BJ163" s="766"/>
      <c r="BK163" s="766"/>
      <c r="BL163" s="766"/>
      <c r="BM163" s="767"/>
      <c r="BN163" s="767"/>
      <c r="BO163" s="767"/>
      <c r="BP163" s="767"/>
      <c r="BQ163" s="767"/>
      <c r="BR163" s="767"/>
      <c r="BS163" s="767"/>
      <c r="BT163" s="767"/>
      <c r="BW163" s="608"/>
      <c r="BX163" s="609"/>
    </row>
    <row r="164" spans="3:76" ht="19.5" customHeight="1" hidden="1">
      <c r="C164" s="136"/>
      <c r="D164" s="882" t="s">
        <v>452</v>
      </c>
      <c r="E164" s="116"/>
      <c r="F164" s="116"/>
      <c r="G164" s="116"/>
      <c r="H164" s="116"/>
      <c r="I164" s="116"/>
      <c r="J164" s="116"/>
      <c r="K164" s="214"/>
      <c r="L164" s="214"/>
      <c r="M164" s="214"/>
      <c r="N164" s="214"/>
      <c r="O164" s="214"/>
      <c r="P164" s="214"/>
      <c r="Q164" s="214"/>
      <c r="R164" s="214"/>
      <c r="S164" s="214"/>
      <c r="T164" s="214"/>
      <c r="U164" s="214"/>
      <c r="V164" s="214"/>
      <c r="W164" s="214"/>
      <c r="X164" s="214"/>
      <c r="Y164" s="214"/>
      <c r="Z164" s="214"/>
      <c r="AA164" s="214"/>
      <c r="AB164" s="214"/>
      <c r="AC164" s="215"/>
      <c r="AD164" s="215"/>
      <c r="AE164" s="215"/>
      <c r="AF164" s="215"/>
      <c r="AG164" s="215"/>
      <c r="AH164" s="215"/>
      <c r="AI164" s="215"/>
      <c r="AM164" s="652"/>
      <c r="AN164" s="639"/>
      <c r="AO164" s="639"/>
      <c r="AP164" s="639"/>
      <c r="AQ164" s="639"/>
      <c r="AR164" s="639"/>
      <c r="AS164" s="639"/>
      <c r="AT164" s="639"/>
      <c r="AU164" s="766"/>
      <c r="AV164" s="766"/>
      <c r="AW164" s="766"/>
      <c r="AX164" s="766"/>
      <c r="AY164" s="766"/>
      <c r="AZ164" s="766"/>
      <c r="BA164" s="766"/>
      <c r="BB164" s="766"/>
      <c r="BC164" s="766"/>
      <c r="BD164" s="766"/>
      <c r="BE164" s="766"/>
      <c r="BF164" s="766"/>
      <c r="BG164" s="766"/>
      <c r="BH164" s="766"/>
      <c r="BI164" s="766"/>
      <c r="BJ164" s="766"/>
      <c r="BK164" s="766"/>
      <c r="BL164" s="766"/>
      <c r="BM164" s="767"/>
      <c r="BN164" s="767"/>
      <c r="BO164" s="767"/>
      <c r="BP164" s="767"/>
      <c r="BQ164" s="767"/>
      <c r="BR164" s="767"/>
      <c r="BS164" s="767"/>
      <c r="BT164" s="767"/>
      <c r="BW164" s="608"/>
      <c r="BX164" s="609"/>
    </row>
    <row r="165" spans="3:76" ht="2.25" customHeight="1" hidden="1">
      <c r="C165" s="136"/>
      <c r="D165" s="882"/>
      <c r="E165" s="116"/>
      <c r="F165" s="116"/>
      <c r="G165" s="116"/>
      <c r="H165" s="116"/>
      <c r="I165" s="116"/>
      <c r="J165" s="116"/>
      <c r="K165" s="214"/>
      <c r="L165" s="214"/>
      <c r="M165" s="214"/>
      <c r="N165" s="214"/>
      <c r="O165" s="214"/>
      <c r="P165" s="214"/>
      <c r="Q165" s="214"/>
      <c r="R165" s="214"/>
      <c r="S165" s="214"/>
      <c r="T165" s="214"/>
      <c r="U165" s="214"/>
      <c r="V165" s="214"/>
      <c r="W165" s="214"/>
      <c r="X165" s="214"/>
      <c r="Y165" s="214"/>
      <c r="Z165" s="214"/>
      <c r="AA165" s="214"/>
      <c r="AB165" s="214"/>
      <c r="AC165" s="215"/>
      <c r="AD165" s="215"/>
      <c r="AE165" s="215"/>
      <c r="AF165" s="215"/>
      <c r="AG165" s="215"/>
      <c r="AH165" s="215"/>
      <c r="AI165" s="215"/>
      <c r="AM165" s="652"/>
      <c r="AN165" s="639"/>
      <c r="AO165" s="639"/>
      <c r="AP165" s="639"/>
      <c r="AQ165" s="639"/>
      <c r="AR165" s="639"/>
      <c r="AS165" s="639"/>
      <c r="AT165" s="639"/>
      <c r="AU165" s="766"/>
      <c r="AV165" s="766"/>
      <c r="AW165" s="766"/>
      <c r="AX165" s="766"/>
      <c r="AY165" s="766"/>
      <c r="AZ165" s="766"/>
      <c r="BA165" s="766"/>
      <c r="BB165" s="766"/>
      <c r="BC165" s="766"/>
      <c r="BD165" s="766"/>
      <c r="BE165" s="766"/>
      <c r="BF165" s="766"/>
      <c r="BG165" s="766"/>
      <c r="BH165" s="766"/>
      <c r="BI165" s="766"/>
      <c r="BJ165" s="766"/>
      <c r="BK165" s="766"/>
      <c r="BL165" s="766"/>
      <c r="BM165" s="767"/>
      <c r="BN165" s="767"/>
      <c r="BO165" s="767"/>
      <c r="BP165" s="767"/>
      <c r="BQ165" s="767"/>
      <c r="BR165" s="767"/>
      <c r="BS165" s="767"/>
      <c r="BT165" s="767"/>
      <c r="BW165" s="608"/>
      <c r="BX165" s="609"/>
    </row>
    <row r="166" spans="3:76" ht="23.25" customHeight="1">
      <c r="C166" s="136"/>
      <c r="D166" s="882"/>
      <c r="E166" s="116"/>
      <c r="F166" s="116"/>
      <c r="G166" s="116"/>
      <c r="H166" s="116"/>
      <c r="I166" s="116"/>
      <c r="J166" s="116"/>
      <c r="K166" s="214"/>
      <c r="L166" s="214"/>
      <c r="M166" s="214"/>
      <c r="N166" s="214"/>
      <c r="O166" s="214"/>
      <c r="P166" s="214"/>
      <c r="Q166" s="214"/>
      <c r="R166" s="214"/>
      <c r="S166" s="214"/>
      <c r="T166" s="214"/>
      <c r="U166" s="214"/>
      <c r="V166" s="214"/>
      <c r="W166" s="214"/>
      <c r="X166" s="214"/>
      <c r="Y166" s="214"/>
      <c r="Z166" s="214"/>
      <c r="AA166" s="214"/>
      <c r="AB166" s="214"/>
      <c r="AC166" s="215"/>
      <c r="AD166" s="215"/>
      <c r="AE166" s="215"/>
      <c r="AF166" s="215"/>
      <c r="AG166" s="215"/>
      <c r="AH166" s="215"/>
      <c r="AI166" s="215"/>
      <c r="AM166" s="652"/>
      <c r="AN166" s="639"/>
      <c r="AO166" s="639"/>
      <c r="AP166" s="639"/>
      <c r="AQ166" s="639"/>
      <c r="AR166" s="639"/>
      <c r="AS166" s="639"/>
      <c r="AT166" s="639"/>
      <c r="AU166" s="766"/>
      <c r="AV166" s="766"/>
      <c r="AW166" s="766"/>
      <c r="AX166" s="766"/>
      <c r="AY166" s="766"/>
      <c r="AZ166" s="766"/>
      <c r="BA166" s="766"/>
      <c r="BB166" s="766"/>
      <c r="BC166" s="766"/>
      <c r="BD166" s="766"/>
      <c r="BE166" s="766"/>
      <c r="BF166" s="766"/>
      <c r="BG166" s="766"/>
      <c r="BH166" s="766"/>
      <c r="BI166" s="766"/>
      <c r="BJ166" s="766"/>
      <c r="BK166" s="766"/>
      <c r="BL166" s="766"/>
      <c r="BM166" s="767"/>
      <c r="BN166" s="767"/>
      <c r="BO166" s="767"/>
      <c r="BP166" s="767"/>
      <c r="BQ166" s="767"/>
      <c r="BR166" s="767"/>
      <c r="BS166" s="767"/>
      <c r="BT166" s="767"/>
      <c r="BW166" s="608"/>
      <c r="BX166" s="609"/>
    </row>
    <row r="167" spans="1:76" ht="19.5" customHeight="1">
      <c r="A167" s="78" t="s">
        <v>198</v>
      </c>
      <c r="B167" s="61" t="s">
        <v>349</v>
      </c>
      <c r="C167" s="103" t="s">
        <v>453</v>
      </c>
      <c r="D167" s="103"/>
      <c r="E167" s="103"/>
      <c r="F167" s="103"/>
      <c r="G167" s="103"/>
      <c r="H167" s="103"/>
      <c r="I167" s="103"/>
      <c r="J167" s="103"/>
      <c r="K167" s="103"/>
      <c r="L167" s="103"/>
      <c r="M167" s="103"/>
      <c r="N167" s="103"/>
      <c r="O167" s="103"/>
      <c r="P167" s="103"/>
      <c r="Q167" s="103"/>
      <c r="R167" s="103"/>
      <c r="S167" s="103"/>
      <c r="T167" s="103"/>
      <c r="AK167" s="584">
        <v>9</v>
      </c>
      <c r="AL167" s="584" t="s">
        <v>349</v>
      </c>
      <c r="AM167" s="610" t="s">
        <v>880</v>
      </c>
      <c r="AN167" s="610"/>
      <c r="AO167" s="610"/>
      <c r="AP167" s="610"/>
      <c r="AQ167" s="610"/>
      <c r="AR167" s="610"/>
      <c r="AS167" s="610"/>
      <c r="AT167" s="610"/>
      <c r="AU167" s="610"/>
      <c r="AV167" s="610"/>
      <c r="AW167" s="610"/>
      <c r="AX167" s="610"/>
      <c r="AY167" s="610"/>
      <c r="AZ167" s="610"/>
      <c r="BA167" s="610"/>
      <c r="BB167" s="610"/>
      <c r="BC167" s="610"/>
      <c r="BD167" s="610"/>
      <c r="BW167" s="608"/>
      <c r="BX167" s="609"/>
    </row>
    <row r="168" spans="3:76" ht="19.5" customHeight="1">
      <c r="C168" s="131"/>
      <c r="D168" s="131"/>
      <c r="E168" s="131"/>
      <c r="F168" s="131"/>
      <c r="G168" s="131"/>
      <c r="H168" s="131"/>
      <c r="I168" s="131"/>
      <c r="J168" s="131"/>
      <c r="K168" s="131"/>
      <c r="L168" s="131"/>
      <c r="M168" s="131"/>
      <c r="N168" s="131"/>
      <c r="O168" s="131"/>
      <c r="P168" s="131"/>
      <c r="Q168" s="131"/>
      <c r="R168" s="131"/>
      <c r="S168" s="131"/>
      <c r="T168" s="80"/>
      <c r="U168" s="80"/>
      <c r="X168" s="81"/>
      <c r="Y168" s="264" t="s">
        <v>454</v>
      </c>
      <c r="Z168" s="253"/>
      <c r="AA168" s="253"/>
      <c r="AB168" s="253"/>
      <c r="AE168" s="264" t="s">
        <v>455</v>
      </c>
      <c r="AF168" s="253"/>
      <c r="AG168" s="253"/>
      <c r="AH168" s="253"/>
      <c r="AI168" s="253"/>
      <c r="AM168" s="883"/>
      <c r="AN168" s="883"/>
      <c r="AO168" s="883"/>
      <c r="AP168" s="883"/>
      <c r="AQ168" s="883"/>
      <c r="AR168" s="883"/>
      <c r="AS168" s="883"/>
      <c r="AT168" s="883"/>
      <c r="AU168" s="883"/>
      <c r="AV168" s="883"/>
      <c r="AW168" s="883"/>
      <c r="AX168" s="883"/>
      <c r="AY168" s="883"/>
      <c r="AZ168" s="883"/>
      <c r="BA168" s="883"/>
      <c r="BB168" s="883"/>
      <c r="BC168" s="883"/>
      <c r="BD168" s="883"/>
      <c r="BG168" s="884" t="s">
        <v>881</v>
      </c>
      <c r="BH168" s="884"/>
      <c r="BI168" s="884"/>
      <c r="BJ168" s="884"/>
      <c r="BK168" s="884"/>
      <c r="BL168" s="884"/>
      <c r="BN168" s="884" t="s">
        <v>882</v>
      </c>
      <c r="BO168" s="884"/>
      <c r="BP168" s="884"/>
      <c r="BQ168" s="884"/>
      <c r="BR168" s="884"/>
      <c r="BS168" s="884"/>
      <c r="BT168" s="885"/>
      <c r="BW168" s="608"/>
      <c r="BX168" s="609"/>
    </row>
    <row r="169" spans="3:78" ht="21.75" customHeight="1">
      <c r="C169" s="86" t="s">
        <v>456</v>
      </c>
      <c r="D169" s="61"/>
      <c r="E169" s="61"/>
      <c r="F169" s="61"/>
      <c r="G169" s="61"/>
      <c r="H169" s="61"/>
      <c r="I169" s="61"/>
      <c r="J169" s="61"/>
      <c r="K169" s="61"/>
      <c r="L169" s="61"/>
      <c r="M169" s="61"/>
      <c r="N169" s="61"/>
      <c r="O169" s="61"/>
      <c r="P169" s="61"/>
      <c r="Q169" s="61"/>
      <c r="R169" s="61"/>
      <c r="S169" s="61"/>
      <c r="T169" s="80"/>
      <c r="U169" s="80"/>
      <c r="X169" s="88"/>
      <c r="Y169" s="265" t="s">
        <v>457</v>
      </c>
      <c r="Z169" s="265"/>
      <c r="AA169" s="265"/>
      <c r="AB169" s="265"/>
      <c r="AC169" s="120"/>
      <c r="AD169" s="120"/>
      <c r="AE169" s="266">
        <f>2400000000+700000000</f>
        <v>3100000000</v>
      </c>
      <c r="AF169" s="266"/>
      <c r="AG169" s="266"/>
      <c r="AH169" s="266"/>
      <c r="AI169" s="266"/>
      <c r="AM169" s="611" t="s">
        <v>883</v>
      </c>
      <c r="AN169" s="584"/>
      <c r="AO169" s="584"/>
      <c r="AP169" s="584"/>
      <c r="AQ169" s="584"/>
      <c r="AR169" s="584"/>
      <c r="AS169" s="584"/>
      <c r="AT169" s="584"/>
      <c r="AU169" s="584"/>
      <c r="AV169" s="584"/>
      <c r="AW169" s="584"/>
      <c r="AX169" s="584"/>
      <c r="AY169" s="584"/>
      <c r="AZ169" s="584"/>
      <c r="BA169" s="584"/>
      <c r="BB169" s="584"/>
      <c r="BC169" s="584"/>
      <c r="BD169" s="584"/>
      <c r="BG169" s="612"/>
      <c r="BH169" s="612"/>
      <c r="BI169" s="612"/>
      <c r="BJ169" s="612"/>
      <c r="BK169" s="612"/>
      <c r="BL169" s="612"/>
      <c r="BN169" s="612"/>
      <c r="BO169" s="612"/>
      <c r="BP169" s="612"/>
      <c r="BQ169" s="612"/>
      <c r="BR169" s="612"/>
      <c r="BS169" s="612"/>
      <c r="BT169" s="613"/>
      <c r="BW169" s="608"/>
      <c r="BX169" s="609"/>
      <c r="BZ169" s="886">
        <f>AE169/6000000000</f>
        <v>0.5166666666666667</v>
      </c>
    </row>
    <row r="170" spans="3:76" ht="19.5" customHeight="1" hidden="1">
      <c r="C170" s="173"/>
      <c r="D170" s="110"/>
      <c r="E170" s="110"/>
      <c r="F170" s="110"/>
      <c r="G170" s="110"/>
      <c r="H170" s="110"/>
      <c r="I170" s="110"/>
      <c r="J170" s="110"/>
      <c r="K170" s="110"/>
      <c r="L170" s="110"/>
      <c r="M170" s="110"/>
      <c r="N170" s="110"/>
      <c r="O170" s="110"/>
      <c r="P170" s="110"/>
      <c r="Q170" s="110"/>
      <c r="R170" s="110"/>
      <c r="S170" s="110"/>
      <c r="T170" s="267"/>
      <c r="U170" s="267"/>
      <c r="V170" s="104"/>
      <c r="X170" s="268"/>
      <c r="Y170" s="269"/>
      <c r="Z170" s="269"/>
      <c r="AA170" s="269"/>
      <c r="AB170" s="269"/>
      <c r="AC170" s="270"/>
      <c r="AD170" s="120"/>
      <c r="AE170" s="269"/>
      <c r="AF170" s="269"/>
      <c r="AG170" s="269"/>
      <c r="AH170" s="269"/>
      <c r="AI170" s="269"/>
      <c r="AM170" s="611"/>
      <c r="AN170" s="584"/>
      <c r="AO170" s="584"/>
      <c r="AP170" s="584"/>
      <c r="AQ170" s="584"/>
      <c r="AR170" s="584"/>
      <c r="AS170" s="584"/>
      <c r="AT170" s="584"/>
      <c r="AU170" s="584"/>
      <c r="AV170" s="584"/>
      <c r="AW170" s="584"/>
      <c r="AX170" s="584"/>
      <c r="AY170" s="584"/>
      <c r="AZ170" s="584"/>
      <c r="BA170" s="584"/>
      <c r="BB170" s="584"/>
      <c r="BC170" s="584"/>
      <c r="BD170" s="584"/>
      <c r="BG170" s="887"/>
      <c r="BH170" s="887"/>
      <c r="BI170" s="887"/>
      <c r="BJ170" s="887"/>
      <c r="BK170" s="887"/>
      <c r="BL170" s="887"/>
      <c r="BN170" s="887"/>
      <c r="BO170" s="887"/>
      <c r="BP170" s="887"/>
      <c r="BQ170" s="887"/>
      <c r="BR170" s="887"/>
      <c r="BS170" s="887"/>
      <c r="BT170" s="613"/>
      <c r="BW170" s="608"/>
      <c r="BX170" s="609"/>
    </row>
    <row r="171" spans="3:76" ht="19.5" customHeight="1" hidden="1">
      <c r="C171" s="173"/>
      <c r="D171" s="110"/>
      <c r="E171" s="110"/>
      <c r="F171" s="110"/>
      <c r="G171" s="110"/>
      <c r="H171" s="110"/>
      <c r="I171" s="110"/>
      <c r="J171" s="110"/>
      <c r="K171" s="110"/>
      <c r="L171" s="110"/>
      <c r="M171" s="110"/>
      <c r="N171" s="110"/>
      <c r="O171" s="110"/>
      <c r="P171" s="110"/>
      <c r="Q171" s="110"/>
      <c r="R171" s="110"/>
      <c r="S171" s="110"/>
      <c r="T171" s="267"/>
      <c r="U171" s="267"/>
      <c r="V171" s="104"/>
      <c r="X171" s="268"/>
      <c r="Y171" s="269"/>
      <c r="Z171" s="269"/>
      <c r="AA171" s="269"/>
      <c r="AB171" s="269"/>
      <c r="AC171" s="270"/>
      <c r="AD171" s="120"/>
      <c r="AE171" s="269"/>
      <c r="AF171" s="269"/>
      <c r="AG171" s="269"/>
      <c r="AH171" s="269"/>
      <c r="AI171" s="269"/>
      <c r="AM171" s="611"/>
      <c r="AN171" s="584"/>
      <c r="AO171" s="584"/>
      <c r="AP171" s="584"/>
      <c r="AQ171" s="584"/>
      <c r="AR171" s="584"/>
      <c r="AS171" s="584"/>
      <c r="AT171" s="584"/>
      <c r="AU171" s="584"/>
      <c r="AV171" s="584"/>
      <c r="AW171" s="584"/>
      <c r="AX171" s="584"/>
      <c r="AY171" s="584"/>
      <c r="AZ171" s="584"/>
      <c r="BA171" s="584"/>
      <c r="BB171" s="584"/>
      <c r="BC171" s="584"/>
      <c r="BD171" s="584"/>
      <c r="BG171" s="887"/>
      <c r="BH171" s="887"/>
      <c r="BI171" s="887"/>
      <c r="BJ171" s="887"/>
      <c r="BK171" s="887"/>
      <c r="BL171" s="887"/>
      <c r="BN171" s="887"/>
      <c r="BO171" s="887"/>
      <c r="BP171" s="887"/>
      <c r="BQ171" s="887"/>
      <c r="BR171" s="887"/>
      <c r="BS171" s="887"/>
      <c r="BT171" s="613"/>
      <c r="BW171" s="608"/>
      <c r="BX171" s="609"/>
    </row>
    <row r="172" spans="3:76" ht="1.5" customHeight="1" hidden="1">
      <c r="C172" s="271"/>
      <c r="D172" s="110"/>
      <c r="E172" s="110"/>
      <c r="F172" s="110"/>
      <c r="G172" s="110"/>
      <c r="H172" s="110"/>
      <c r="I172" s="110"/>
      <c r="J172" s="110"/>
      <c r="K172" s="110"/>
      <c r="L172" s="110"/>
      <c r="M172" s="110"/>
      <c r="N172" s="110"/>
      <c r="O172" s="110"/>
      <c r="P172" s="110"/>
      <c r="Q172" s="110"/>
      <c r="R172" s="110"/>
      <c r="S172" s="110"/>
      <c r="T172" s="111"/>
      <c r="U172" s="111"/>
      <c r="V172" s="104"/>
      <c r="X172" s="268"/>
      <c r="Y172" s="269"/>
      <c r="Z172" s="269"/>
      <c r="AA172" s="269"/>
      <c r="AB172" s="269"/>
      <c r="AC172" s="270"/>
      <c r="AD172" s="120"/>
      <c r="AE172" s="269"/>
      <c r="AF172" s="269"/>
      <c r="AG172" s="269"/>
      <c r="AH172" s="269"/>
      <c r="AI172" s="269"/>
      <c r="AM172" s="611"/>
      <c r="AN172" s="584"/>
      <c r="AO172" s="584"/>
      <c r="AP172" s="584"/>
      <c r="AQ172" s="584"/>
      <c r="AR172" s="584"/>
      <c r="AS172" s="584"/>
      <c r="AT172" s="584"/>
      <c r="AU172" s="584"/>
      <c r="AV172" s="584"/>
      <c r="AW172" s="584"/>
      <c r="AX172" s="584"/>
      <c r="AY172" s="584"/>
      <c r="AZ172" s="584"/>
      <c r="BA172" s="584"/>
      <c r="BB172" s="584"/>
      <c r="BC172" s="584"/>
      <c r="BD172" s="584"/>
      <c r="BG172" s="887"/>
      <c r="BH172" s="887"/>
      <c r="BI172" s="887"/>
      <c r="BJ172" s="887"/>
      <c r="BK172" s="887"/>
      <c r="BL172" s="887"/>
      <c r="BN172" s="887"/>
      <c r="BO172" s="887"/>
      <c r="BP172" s="887"/>
      <c r="BQ172" s="887"/>
      <c r="BR172" s="887"/>
      <c r="BS172" s="887"/>
      <c r="BT172" s="613"/>
      <c r="BW172" s="608"/>
      <c r="BX172" s="609"/>
    </row>
    <row r="173" spans="3:76" ht="11.25" customHeight="1" hidden="1" thickTop="1">
      <c r="C173" s="60"/>
      <c r="D173" s="60"/>
      <c r="E173" s="60"/>
      <c r="F173" s="60"/>
      <c r="G173" s="60"/>
      <c r="H173" s="60"/>
      <c r="I173" s="60"/>
      <c r="J173" s="60"/>
      <c r="K173" s="60"/>
      <c r="L173" s="60"/>
      <c r="M173" s="60"/>
      <c r="N173" s="60"/>
      <c r="O173" s="60"/>
      <c r="P173" s="60"/>
      <c r="Q173" s="60"/>
      <c r="R173" s="60"/>
      <c r="S173" s="60"/>
      <c r="T173" s="61"/>
      <c r="W173" s="100"/>
      <c r="X173" s="100"/>
      <c r="Y173" s="100"/>
      <c r="Z173" s="100"/>
      <c r="AA173" s="100"/>
      <c r="AB173" s="100"/>
      <c r="AD173" s="100"/>
      <c r="AE173" s="100"/>
      <c r="AF173" s="100"/>
      <c r="AG173" s="100"/>
      <c r="AH173" s="100"/>
      <c r="AI173" s="100"/>
      <c r="AM173" s="611"/>
      <c r="AN173" s="584"/>
      <c r="AO173" s="584"/>
      <c r="AP173" s="584"/>
      <c r="AQ173" s="584"/>
      <c r="AR173" s="584"/>
      <c r="AS173" s="584"/>
      <c r="AT173" s="584"/>
      <c r="AU173" s="584"/>
      <c r="AV173" s="584"/>
      <c r="AW173" s="584"/>
      <c r="AX173" s="584"/>
      <c r="AY173" s="584"/>
      <c r="AZ173" s="584"/>
      <c r="BA173" s="584"/>
      <c r="BB173" s="584"/>
      <c r="BC173" s="584"/>
      <c r="BD173" s="584"/>
      <c r="BG173" s="613"/>
      <c r="BH173" s="613"/>
      <c r="BI173" s="613"/>
      <c r="BJ173" s="613"/>
      <c r="BK173" s="613"/>
      <c r="BL173" s="613"/>
      <c r="BN173" s="613"/>
      <c r="BO173" s="613"/>
      <c r="BP173" s="613"/>
      <c r="BQ173" s="613"/>
      <c r="BR173" s="613"/>
      <c r="BS173" s="613"/>
      <c r="BT173" s="613"/>
      <c r="BU173" s="622"/>
      <c r="BV173" s="622"/>
      <c r="BW173" s="608"/>
      <c r="BX173" s="609"/>
    </row>
    <row r="174" spans="1:76" ht="19.5" customHeight="1" hidden="1">
      <c r="A174" s="78">
        <f>'[1]Bao cao'!U73</f>
        <v>0</v>
      </c>
      <c r="B174" s="61" t="s">
        <v>349</v>
      </c>
      <c r="C174" s="103" t="s">
        <v>458</v>
      </c>
      <c r="D174" s="103"/>
      <c r="E174" s="103"/>
      <c r="F174" s="103"/>
      <c r="G174" s="103"/>
      <c r="H174" s="103"/>
      <c r="I174" s="103"/>
      <c r="J174" s="103"/>
      <c r="K174" s="103"/>
      <c r="L174" s="103"/>
      <c r="M174" s="103"/>
      <c r="N174" s="103"/>
      <c r="O174" s="103"/>
      <c r="P174" s="103"/>
      <c r="Q174" s="103"/>
      <c r="R174" s="103"/>
      <c r="S174" s="103"/>
      <c r="T174" s="103"/>
      <c r="AK174" s="584">
        <v>10</v>
      </c>
      <c r="AL174" s="584" t="s">
        <v>349</v>
      </c>
      <c r="AM174" s="610" t="s">
        <v>884</v>
      </c>
      <c r="AN174" s="610"/>
      <c r="AO174" s="610"/>
      <c r="AP174" s="610"/>
      <c r="AQ174" s="610"/>
      <c r="AR174" s="610"/>
      <c r="AS174" s="610"/>
      <c r="AT174" s="610"/>
      <c r="AU174" s="610"/>
      <c r="AV174" s="610"/>
      <c r="AW174" s="610"/>
      <c r="AX174" s="610"/>
      <c r="AY174" s="610"/>
      <c r="AZ174" s="610"/>
      <c r="BA174" s="610"/>
      <c r="BB174" s="610"/>
      <c r="BC174" s="610"/>
      <c r="BD174" s="610"/>
      <c r="BW174" s="608"/>
      <c r="BX174" s="609"/>
    </row>
    <row r="175" spans="3:76" ht="12" customHeight="1" hidden="1">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D175" s="88"/>
      <c r="AE175" s="88"/>
      <c r="AF175" s="88"/>
      <c r="AG175" s="88"/>
      <c r="AH175" s="88"/>
      <c r="AI175" s="88"/>
      <c r="AM175" s="639"/>
      <c r="AN175" s="639"/>
      <c r="AO175" s="639"/>
      <c r="AP175" s="639"/>
      <c r="AQ175" s="639"/>
      <c r="AR175" s="639"/>
      <c r="AS175" s="639"/>
      <c r="AT175" s="639"/>
      <c r="AU175" s="639"/>
      <c r="AV175" s="639"/>
      <c r="AW175" s="639"/>
      <c r="AX175" s="639"/>
      <c r="AY175" s="639"/>
      <c r="AZ175" s="639"/>
      <c r="BA175" s="639"/>
      <c r="BB175" s="639"/>
      <c r="BC175" s="639"/>
      <c r="BD175" s="639"/>
      <c r="BE175" s="639"/>
      <c r="BF175" s="639"/>
      <c r="BG175" s="639"/>
      <c r="BH175" s="639"/>
      <c r="BI175" s="639"/>
      <c r="BJ175" s="639"/>
      <c r="BK175" s="639"/>
      <c r="BL175" s="639"/>
      <c r="BN175" s="613"/>
      <c r="BO175" s="613"/>
      <c r="BP175" s="613"/>
      <c r="BQ175" s="613"/>
      <c r="BR175" s="613"/>
      <c r="BS175" s="613"/>
      <c r="BT175" s="613"/>
      <c r="BW175" s="608"/>
      <c r="BX175" s="609"/>
    </row>
    <row r="176" spans="3:76" ht="16.5" customHeight="1" hidden="1">
      <c r="C176" s="217" t="s">
        <v>396</v>
      </c>
      <c r="D176" s="217"/>
      <c r="E176" s="217"/>
      <c r="F176" s="217"/>
      <c r="G176" s="217"/>
      <c r="H176" s="217"/>
      <c r="I176" s="217"/>
      <c r="J176" s="217"/>
      <c r="K176" s="272"/>
      <c r="L176" s="217"/>
      <c r="M176" s="217"/>
      <c r="N176" s="220" t="s">
        <v>459</v>
      </c>
      <c r="O176" s="219"/>
      <c r="P176" s="219"/>
      <c r="Q176" s="219"/>
      <c r="R176" s="219"/>
      <c r="S176" s="221"/>
      <c r="T176" s="220" t="s">
        <v>460</v>
      </c>
      <c r="U176" s="219"/>
      <c r="V176" s="219"/>
      <c r="W176" s="219"/>
      <c r="X176" s="219"/>
      <c r="Y176" s="221"/>
      <c r="Z176" s="220" t="s">
        <v>461</v>
      </c>
      <c r="AA176" s="219"/>
      <c r="AB176" s="219"/>
      <c r="AC176" s="219"/>
      <c r="AD176" s="221"/>
      <c r="AE176" s="273" t="s">
        <v>459</v>
      </c>
      <c r="AF176" s="274"/>
      <c r="AG176" s="274"/>
      <c r="AH176" s="274"/>
      <c r="AI176" s="275"/>
      <c r="AM176" s="822" t="s">
        <v>867</v>
      </c>
      <c r="AN176" s="822"/>
      <c r="AO176" s="822"/>
      <c r="AP176" s="822"/>
      <c r="AQ176" s="822"/>
      <c r="AR176" s="822"/>
      <c r="AS176" s="822"/>
      <c r="AT176" s="822"/>
      <c r="AU176" s="888"/>
      <c r="AV176" s="823" t="s">
        <v>885</v>
      </c>
      <c r="AW176" s="823"/>
      <c r="AX176" s="823"/>
      <c r="AY176" s="823"/>
      <c r="AZ176" s="823"/>
      <c r="BA176" s="823"/>
      <c r="BB176" s="823" t="s">
        <v>886</v>
      </c>
      <c r="BC176" s="823"/>
      <c r="BD176" s="823"/>
      <c r="BE176" s="823"/>
      <c r="BF176" s="823"/>
      <c r="BG176" s="823"/>
      <c r="BH176" s="823" t="s">
        <v>887</v>
      </c>
      <c r="BI176" s="823"/>
      <c r="BJ176" s="823"/>
      <c r="BK176" s="823"/>
      <c r="BL176" s="823"/>
      <c r="BM176" s="823"/>
      <c r="BN176" s="889" t="s">
        <v>888</v>
      </c>
      <c r="BO176" s="889"/>
      <c r="BP176" s="889"/>
      <c r="BQ176" s="889"/>
      <c r="BR176" s="889"/>
      <c r="BS176" s="889"/>
      <c r="BT176" s="830"/>
      <c r="BU176" s="770"/>
      <c r="BV176" s="770"/>
      <c r="BW176" s="771"/>
      <c r="BX176" s="609"/>
    </row>
    <row r="177" spans="3:76" ht="15" customHeight="1" hidden="1">
      <c r="C177" s="180"/>
      <c r="D177" s="205"/>
      <c r="E177" s="205"/>
      <c r="F177" s="205"/>
      <c r="G177" s="205"/>
      <c r="H177" s="205"/>
      <c r="I177" s="205"/>
      <c r="J177" s="205"/>
      <c r="K177" s="276"/>
      <c r="L177" s="205"/>
      <c r="M177" s="205"/>
      <c r="N177" s="227" t="s">
        <v>462</v>
      </c>
      <c r="O177" s="226"/>
      <c r="P177" s="226"/>
      <c r="Q177" s="226"/>
      <c r="R177" s="226"/>
      <c r="S177" s="228"/>
      <c r="T177" s="227" t="s">
        <v>463</v>
      </c>
      <c r="U177" s="226"/>
      <c r="V177" s="226"/>
      <c r="W177" s="226"/>
      <c r="X177" s="226"/>
      <c r="Y177" s="228"/>
      <c r="Z177" s="227" t="s">
        <v>463</v>
      </c>
      <c r="AA177" s="226"/>
      <c r="AB177" s="226"/>
      <c r="AC177" s="226"/>
      <c r="AD177" s="228"/>
      <c r="AE177" s="277" t="s">
        <v>464</v>
      </c>
      <c r="AF177" s="278"/>
      <c r="AG177" s="278"/>
      <c r="AH177" s="278"/>
      <c r="AI177" s="279"/>
      <c r="AM177" s="826"/>
      <c r="AN177" s="827"/>
      <c r="AO177" s="827"/>
      <c r="AP177" s="827"/>
      <c r="AQ177" s="827"/>
      <c r="AR177" s="827"/>
      <c r="AS177" s="827"/>
      <c r="AT177" s="827"/>
      <c r="AU177" s="890"/>
      <c r="AV177" s="828" t="s">
        <v>889</v>
      </c>
      <c r="AW177" s="828"/>
      <c r="AX177" s="828"/>
      <c r="AY177" s="828"/>
      <c r="AZ177" s="828"/>
      <c r="BA177" s="828"/>
      <c r="BB177" s="828"/>
      <c r="BC177" s="828"/>
      <c r="BD177" s="828"/>
      <c r="BE177" s="828"/>
      <c r="BF177" s="828"/>
      <c r="BG177" s="828"/>
      <c r="BH177" s="828"/>
      <c r="BI177" s="828"/>
      <c r="BJ177" s="828"/>
      <c r="BK177" s="828"/>
      <c r="BL177" s="828"/>
      <c r="BM177" s="828"/>
      <c r="BN177" s="829" t="s">
        <v>889</v>
      </c>
      <c r="BO177" s="829"/>
      <c r="BP177" s="829"/>
      <c r="BQ177" s="829"/>
      <c r="BR177" s="829"/>
      <c r="BS177" s="829"/>
      <c r="BT177" s="830"/>
      <c r="BU177" s="770"/>
      <c r="BV177" s="770"/>
      <c r="BW177" s="771"/>
      <c r="BX177" s="609"/>
    </row>
    <row r="178" spans="3:76" ht="19.5" customHeight="1" hidden="1">
      <c r="C178" s="280" t="s">
        <v>465</v>
      </c>
      <c r="D178" s="152"/>
      <c r="E178" s="152"/>
      <c r="F178" s="152"/>
      <c r="G178" s="152"/>
      <c r="H178" s="152"/>
      <c r="I178" s="152"/>
      <c r="J178" s="152"/>
      <c r="K178" s="255"/>
      <c r="L178" s="255"/>
      <c r="M178" s="255"/>
      <c r="N178" s="256"/>
      <c r="O178" s="255"/>
      <c r="P178" s="255"/>
      <c r="Q178" s="255"/>
      <c r="R178" s="255"/>
      <c r="S178" s="257"/>
      <c r="T178" s="256"/>
      <c r="U178" s="255"/>
      <c r="V178" s="255"/>
      <c r="W178" s="255"/>
      <c r="X178" s="255"/>
      <c r="Y178" s="257"/>
      <c r="Z178" s="256"/>
      <c r="AA178" s="255"/>
      <c r="AB178" s="255"/>
      <c r="AC178" s="255"/>
      <c r="AD178" s="281"/>
      <c r="AE178" s="282"/>
      <c r="AF178" s="283"/>
      <c r="AG178" s="283"/>
      <c r="AH178" s="283"/>
      <c r="AI178" s="281"/>
      <c r="AM178" s="831" t="e">
        <f>AM138</f>
        <v>#REF!</v>
      </c>
      <c r="AN178" s="832"/>
      <c r="AO178" s="832"/>
      <c r="AP178" s="832"/>
      <c r="AQ178" s="832"/>
      <c r="AR178" s="832"/>
      <c r="AS178" s="832"/>
      <c r="AT178" s="832"/>
      <c r="AU178" s="891"/>
      <c r="AV178" s="833"/>
      <c r="AW178" s="833"/>
      <c r="AX178" s="833"/>
      <c r="AY178" s="833"/>
      <c r="AZ178" s="833"/>
      <c r="BA178" s="833"/>
      <c r="BB178" s="833"/>
      <c r="BC178" s="833"/>
      <c r="BD178" s="833"/>
      <c r="BE178" s="833"/>
      <c r="BF178" s="833"/>
      <c r="BG178" s="833"/>
      <c r="BH178" s="833"/>
      <c r="BI178" s="833"/>
      <c r="BJ178" s="833"/>
      <c r="BK178" s="833"/>
      <c r="BL178" s="833"/>
      <c r="BM178" s="833"/>
      <c r="BN178" s="892"/>
      <c r="BO178" s="892"/>
      <c r="BP178" s="892"/>
      <c r="BQ178" s="892"/>
      <c r="BR178" s="892"/>
      <c r="BS178" s="892"/>
      <c r="BT178" s="582"/>
      <c r="BU178" s="781">
        <f>'[1]Bao cao'!AG73</f>
        <v>0</v>
      </c>
      <c r="BV178" s="781">
        <f>'[1]Bao cao'!Y73</f>
        <v>0</v>
      </c>
      <c r="BW178" s="771"/>
      <c r="BX178" s="609"/>
    </row>
    <row r="179" spans="3:76" ht="19.5" customHeight="1" hidden="1">
      <c r="C179" s="284" t="s">
        <v>466</v>
      </c>
      <c r="D179" s="116"/>
      <c r="E179" s="116"/>
      <c r="F179" s="116"/>
      <c r="G179" s="116"/>
      <c r="H179" s="116"/>
      <c r="I179" s="116"/>
      <c r="J179" s="116"/>
      <c r="K179" s="285"/>
      <c r="L179" s="286"/>
      <c r="M179" s="286"/>
      <c r="N179" s="893"/>
      <c r="O179" s="894"/>
      <c r="P179" s="894"/>
      <c r="Q179" s="894"/>
      <c r="R179" s="894"/>
      <c r="S179" s="895"/>
      <c r="T179" s="893"/>
      <c r="U179" s="896"/>
      <c r="V179" s="896"/>
      <c r="W179" s="896"/>
      <c r="X179" s="896"/>
      <c r="Y179" s="897"/>
      <c r="Z179" s="893"/>
      <c r="AA179" s="896"/>
      <c r="AB179" s="896"/>
      <c r="AC179" s="896"/>
      <c r="AD179" s="897"/>
      <c r="AE179" s="898">
        <f>M179+S179-Y179</f>
        <v>0</v>
      </c>
      <c r="AF179" s="775"/>
      <c r="AG179" s="775"/>
      <c r="AH179" s="775"/>
      <c r="AI179" s="776"/>
      <c r="AM179" s="838" t="s">
        <v>890</v>
      </c>
      <c r="AN179" s="639"/>
      <c r="AO179" s="639"/>
      <c r="AP179" s="639"/>
      <c r="AQ179" s="639"/>
      <c r="AR179" s="639"/>
      <c r="AS179" s="639"/>
      <c r="AT179" s="639"/>
      <c r="AU179" s="899"/>
      <c r="AV179" s="900"/>
      <c r="AW179" s="900"/>
      <c r="AX179" s="900"/>
      <c r="AY179" s="900"/>
      <c r="AZ179" s="900"/>
      <c r="BA179" s="900"/>
      <c r="BB179" s="900"/>
      <c r="BC179" s="900"/>
      <c r="BD179" s="900"/>
      <c r="BE179" s="900"/>
      <c r="BF179" s="900"/>
      <c r="BG179" s="900"/>
      <c r="BH179" s="900"/>
      <c r="BI179" s="900"/>
      <c r="BJ179" s="900"/>
      <c r="BK179" s="900"/>
      <c r="BL179" s="900"/>
      <c r="BM179" s="900"/>
      <c r="BN179" s="901">
        <f>AV179+BB179-BH179</f>
        <v>0</v>
      </c>
      <c r="BO179" s="902"/>
      <c r="BP179" s="902"/>
      <c r="BQ179" s="902"/>
      <c r="BR179" s="902"/>
      <c r="BS179" s="902"/>
      <c r="BT179" s="63"/>
      <c r="BU179" s="770"/>
      <c r="BV179" s="770"/>
      <c r="BW179" s="771"/>
      <c r="BX179" s="609"/>
    </row>
    <row r="180" spans="3:76" ht="19.5" customHeight="1" hidden="1">
      <c r="C180" s="284" t="s">
        <v>467</v>
      </c>
      <c r="D180" s="116"/>
      <c r="E180" s="116"/>
      <c r="F180" s="116"/>
      <c r="G180" s="116"/>
      <c r="H180" s="116"/>
      <c r="I180" s="116"/>
      <c r="J180" s="116"/>
      <c r="K180" s="287"/>
      <c r="L180" s="287"/>
      <c r="M180" s="287"/>
      <c r="N180" s="785"/>
      <c r="O180" s="903"/>
      <c r="P180" s="903"/>
      <c r="Q180" s="903"/>
      <c r="R180" s="903"/>
      <c r="S180" s="904"/>
      <c r="T180" s="785"/>
      <c r="U180" s="903"/>
      <c r="V180" s="903"/>
      <c r="W180" s="903"/>
      <c r="X180" s="903"/>
      <c r="Y180" s="904"/>
      <c r="Z180" s="785"/>
      <c r="AA180" s="903"/>
      <c r="AB180" s="903"/>
      <c r="AC180" s="903"/>
      <c r="AD180" s="904"/>
      <c r="AE180" s="905">
        <f>M180+S180-Y180</f>
        <v>0</v>
      </c>
      <c r="AF180" s="903"/>
      <c r="AG180" s="903"/>
      <c r="AH180" s="903"/>
      <c r="AI180" s="904"/>
      <c r="AM180" s="838" t="s">
        <v>844</v>
      </c>
      <c r="AN180" s="639"/>
      <c r="AO180" s="639"/>
      <c r="AP180" s="639"/>
      <c r="AQ180" s="639"/>
      <c r="AR180" s="639"/>
      <c r="AS180" s="639"/>
      <c r="AT180" s="639"/>
      <c r="AU180" s="847"/>
      <c r="AV180" s="846"/>
      <c r="AW180" s="846"/>
      <c r="AX180" s="846"/>
      <c r="AY180" s="846"/>
      <c r="AZ180" s="846"/>
      <c r="BA180" s="846"/>
      <c r="BB180" s="846"/>
      <c r="BC180" s="846"/>
      <c r="BD180" s="846"/>
      <c r="BE180" s="846"/>
      <c r="BF180" s="846"/>
      <c r="BG180" s="846"/>
      <c r="BH180" s="846"/>
      <c r="BI180" s="846"/>
      <c r="BJ180" s="846"/>
      <c r="BK180" s="846"/>
      <c r="BL180" s="846"/>
      <c r="BM180" s="846"/>
      <c r="BN180" s="901">
        <f>AV180+BB180-BH180</f>
        <v>0</v>
      </c>
      <c r="BO180" s="902"/>
      <c r="BP180" s="902"/>
      <c r="BQ180" s="902"/>
      <c r="BR180" s="902"/>
      <c r="BS180" s="902"/>
      <c r="BT180" s="63"/>
      <c r="BU180" s="770"/>
      <c r="BV180" s="770"/>
      <c r="BW180" s="771"/>
      <c r="BX180" s="609"/>
    </row>
    <row r="181" spans="3:76" ht="19.5" customHeight="1" hidden="1">
      <c r="C181" s="284" t="s">
        <v>468</v>
      </c>
      <c r="D181" s="116"/>
      <c r="E181" s="116"/>
      <c r="F181" s="116"/>
      <c r="G181" s="116"/>
      <c r="H181" s="116"/>
      <c r="I181" s="116"/>
      <c r="J181" s="116"/>
      <c r="K181" s="287"/>
      <c r="L181" s="287"/>
      <c r="M181" s="287"/>
      <c r="N181" s="785"/>
      <c r="O181" s="903"/>
      <c r="P181" s="903"/>
      <c r="Q181" s="903"/>
      <c r="R181" s="903"/>
      <c r="S181" s="904"/>
      <c r="T181" s="785"/>
      <c r="U181" s="903"/>
      <c r="V181" s="903"/>
      <c r="W181" s="903"/>
      <c r="X181" s="903"/>
      <c r="Y181" s="904"/>
      <c r="Z181" s="785"/>
      <c r="AA181" s="903"/>
      <c r="AB181" s="903"/>
      <c r="AC181" s="903"/>
      <c r="AD181" s="904"/>
      <c r="AE181" s="905"/>
      <c r="AF181" s="903"/>
      <c r="AG181" s="903"/>
      <c r="AH181" s="903"/>
      <c r="AI181" s="904"/>
      <c r="AM181" s="838"/>
      <c r="AN181" s="639"/>
      <c r="AO181" s="639"/>
      <c r="AP181" s="639"/>
      <c r="AQ181" s="639"/>
      <c r="AR181" s="639"/>
      <c r="AS181" s="639"/>
      <c r="AT181" s="639"/>
      <c r="AU181" s="847"/>
      <c r="AV181" s="847"/>
      <c r="AW181" s="847"/>
      <c r="AX181" s="847"/>
      <c r="AY181" s="847"/>
      <c r="AZ181" s="847"/>
      <c r="BA181" s="847"/>
      <c r="BB181" s="847"/>
      <c r="BC181" s="847"/>
      <c r="BD181" s="847"/>
      <c r="BE181" s="847"/>
      <c r="BF181" s="847"/>
      <c r="BG181" s="847"/>
      <c r="BH181" s="847"/>
      <c r="BI181" s="847"/>
      <c r="BJ181" s="847"/>
      <c r="BK181" s="847"/>
      <c r="BL181" s="847"/>
      <c r="BM181" s="847"/>
      <c r="BN181" s="259"/>
      <c r="BO181" s="63"/>
      <c r="BP181" s="63"/>
      <c r="BQ181" s="63"/>
      <c r="BR181" s="63"/>
      <c r="BS181" s="63"/>
      <c r="BT181" s="63"/>
      <c r="BU181" s="770"/>
      <c r="BV181" s="770"/>
      <c r="BW181" s="771"/>
      <c r="BX181" s="609"/>
    </row>
    <row r="182" spans="3:76" ht="19.5" customHeight="1" hidden="1">
      <c r="C182" s="284" t="s">
        <v>469</v>
      </c>
      <c r="D182" s="116"/>
      <c r="E182" s="116"/>
      <c r="F182" s="116"/>
      <c r="G182" s="116"/>
      <c r="H182" s="116"/>
      <c r="I182" s="116"/>
      <c r="J182" s="116"/>
      <c r="K182" s="287"/>
      <c r="L182" s="288"/>
      <c r="M182" s="288"/>
      <c r="N182" s="906"/>
      <c r="O182" s="907"/>
      <c r="P182" s="907"/>
      <c r="Q182" s="907"/>
      <c r="R182" s="907"/>
      <c r="S182" s="908"/>
      <c r="T182" s="906"/>
      <c r="U182" s="907"/>
      <c r="V182" s="907"/>
      <c r="W182" s="907"/>
      <c r="X182" s="907"/>
      <c r="Y182" s="908"/>
      <c r="Z182" s="906"/>
      <c r="AA182" s="907"/>
      <c r="AB182" s="907"/>
      <c r="AC182" s="907"/>
      <c r="AD182" s="908"/>
      <c r="AE182" s="909">
        <f>M182+S182-Y182</f>
        <v>0</v>
      </c>
      <c r="AF182" s="907"/>
      <c r="AG182" s="907"/>
      <c r="AH182" s="907"/>
      <c r="AI182" s="908"/>
      <c r="AM182" s="838" t="s">
        <v>891</v>
      </c>
      <c r="AN182" s="639"/>
      <c r="AO182" s="639"/>
      <c r="AP182" s="639"/>
      <c r="AQ182" s="639"/>
      <c r="AR182" s="639"/>
      <c r="AS182" s="639"/>
      <c r="AT182" s="639"/>
      <c r="AU182" s="847"/>
      <c r="AV182" s="846"/>
      <c r="AW182" s="846"/>
      <c r="AX182" s="846"/>
      <c r="AY182" s="846"/>
      <c r="AZ182" s="846"/>
      <c r="BA182" s="846"/>
      <c r="BB182" s="846"/>
      <c r="BC182" s="846"/>
      <c r="BD182" s="846"/>
      <c r="BE182" s="846"/>
      <c r="BF182" s="846"/>
      <c r="BG182" s="846"/>
      <c r="BH182" s="846"/>
      <c r="BI182" s="846"/>
      <c r="BJ182" s="846"/>
      <c r="BK182" s="846"/>
      <c r="BL182" s="846"/>
      <c r="BM182" s="846"/>
      <c r="BN182" s="901">
        <f>AV182+BB182-BH182</f>
        <v>0</v>
      </c>
      <c r="BO182" s="902"/>
      <c r="BP182" s="902"/>
      <c r="BQ182" s="902"/>
      <c r="BR182" s="902"/>
      <c r="BS182" s="902"/>
      <c r="BT182" s="63"/>
      <c r="BU182" s="770"/>
      <c r="BV182" s="770"/>
      <c r="BW182" s="771"/>
      <c r="BX182" s="609"/>
    </row>
    <row r="183" spans="3:76" ht="19.5" customHeight="1" hidden="1">
      <c r="C183" s="280" t="s">
        <v>470</v>
      </c>
      <c r="D183" s="152"/>
      <c r="E183" s="152"/>
      <c r="F183" s="152"/>
      <c r="G183" s="152"/>
      <c r="H183" s="152"/>
      <c r="I183" s="152"/>
      <c r="J183" s="152"/>
      <c r="K183" s="255"/>
      <c r="L183" s="255"/>
      <c r="M183" s="255"/>
      <c r="N183" s="866"/>
      <c r="O183" s="865"/>
      <c r="P183" s="865"/>
      <c r="Q183" s="865"/>
      <c r="R183" s="865"/>
      <c r="S183" s="867"/>
      <c r="T183" s="866"/>
      <c r="U183" s="865"/>
      <c r="V183" s="865"/>
      <c r="W183" s="865"/>
      <c r="X183" s="865"/>
      <c r="Y183" s="867"/>
      <c r="Z183" s="866"/>
      <c r="AA183" s="865"/>
      <c r="AB183" s="865"/>
      <c r="AC183" s="865"/>
      <c r="AD183" s="910"/>
      <c r="AE183" s="911"/>
      <c r="AF183" s="912"/>
      <c r="AG183" s="912"/>
      <c r="AH183" s="912"/>
      <c r="AI183" s="910"/>
      <c r="AM183" s="831" t="e">
        <f>#REF!</f>
        <v>#REF!</v>
      </c>
      <c r="AN183" s="832"/>
      <c r="AO183" s="832"/>
      <c r="AP183" s="832"/>
      <c r="AQ183" s="832"/>
      <c r="AR183" s="832"/>
      <c r="AS183" s="832"/>
      <c r="AT183" s="832"/>
      <c r="AU183" s="891"/>
      <c r="AV183" s="833"/>
      <c r="AW183" s="833"/>
      <c r="AX183" s="833"/>
      <c r="AY183" s="833"/>
      <c r="AZ183" s="833"/>
      <c r="BA183" s="833"/>
      <c r="BB183" s="833"/>
      <c r="BC183" s="833"/>
      <c r="BD183" s="833"/>
      <c r="BE183" s="833"/>
      <c r="BF183" s="833"/>
      <c r="BG183" s="833"/>
      <c r="BH183" s="833"/>
      <c r="BI183" s="833"/>
      <c r="BJ183" s="833"/>
      <c r="BK183" s="833"/>
      <c r="BL183" s="833"/>
      <c r="BM183" s="833"/>
      <c r="BN183" s="892"/>
      <c r="BO183" s="892"/>
      <c r="BP183" s="892"/>
      <c r="BQ183" s="892"/>
      <c r="BR183" s="892"/>
      <c r="BS183" s="892"/>
      <c r="BT183" s="582"/>
      <c r="BU183" s="781">
        <f>'[1]Bao cao'!AG74</f>
        <v>0</v>
      </c>
      <c r="BV183" s="781">
        <f>'[1]Bao cao'!Y74</f>
        <v>0</v>
      </c>
      <c r="BW183" s="771"/>
      <c r="BX183" s="609"/>
    </row>
    <row r="184" spans="3:76" ht="19.5" customHeight="1" hidden="1">
      <c r="C184" s="284" t="s">
        <v>466</v>
      </c>
      <c r="D184" s="116"/>
      <c r="E184" s="116"/>
      <c r="F184" s="116"/>
      <c r="G184" s="116"/>
      <c r="H184" s="116"/>
      <c r="I184" s="116"/>
      <c r="J184" s="116"/>
      <c r="K184" s="285"/>
      <c r="L184" s="286"/>
      <c r="M184" s="286"/>
      <c r="N184" s="893"/>
      <c r="O184" s="894"/>
      <c r="P184" s="894"/>
      <c r="Q184" s="894"/>
      <c r="R184" s="894"/>
      <c r="S184" s="895"/>
      <c r="T184" s="893"/>
      <c r="U184" s="896"/>
      <c r="V184" s="896"/>
      <c r="W184" s="896"/>
      <c r="X184" s="896"/>
      <c r="Y184" s="897"/>
      <c r="Z184" s="893"/>
      <c r="AA184" s="896"/>
      <c r="AB184" s="896"/>
      <c r="AC184" s="896"/>
      <c r="AD184" s="897"/>
      <c r="AE184" s="898">
        <f>M184+S184-Y184</f>
        <v>0</v>
      </c>
      <c r="AF184" s="775"/>
      <c r="AG184" s="775"/>
      <c r="AH184" s="775"/>
      <c r="AI184" s="776"/>
      <c r="AM184" s="838" t="s">
        <v>890</v>
      </c>
      <c r="AN184" s="639"/>
      <c r="AO184" s="639"/>
      <c r="AP184" s="639"/>
      <c r="AQ184" s="639"/>
      <c r="AR184" s="639"/>
      <c r="AS184" s="639"/>
      <c r="AT184" s="639"/>
      <c r="AU184" s="899"/>
      <c r="AV184" s="900"/>
      <c r="AW184" s="900"/>
      <c r="AX184" s="900"/>
      <c r="AY184" s="900"/>
      <c r="AZ184" s="900"/>
      <c r="BA184" s="900"/>
      <c r="BB184" s="900"/>
      <c r="BC184" s="900"/>
      <c r="BD184" s="900"/>
      <c r="BE184" s="900"/>
      <c r="BF184" s="900"/>
      <c r="BG184" s="900"/>
      <c r="BH184" s="900"/>
      <c r="BI184" s="900"/>
      <c r="BJ184" s="900"/>
      <c r="BK184" s="900"/>
      <c r="BL184" s="900"/>
      <c r="BM184" s="900"/>
      <c r="BN184" s="901">
        <f>AV184+BB184-BH184</f>
        <v>0</v>
      </c>
      <c r="BO184" s="902"/>
      <c r="BP184" s="902"/>
      <c r="BQ184" s="902"/>
      <c r="BR184" s="902"/>
      <c r="BS184" s="902"/>
      <c r="BT184" s="63"/>
      <c r="BU184" s="770"/>
      <c r="BV184" s="770"/>
      <c r="BW184" s="771"/>
      <c r="BX184" s="609"/>
    </row>
    <row r="185" spans="3:76" ht="19.5" customHeight="1" hidden="1">
      <c r="C185" s="284" t="s">
        <v>467</v>
      </c>
      <c r="D185" s="116"/>
      <c r="E185" s="116"/>
      <c r="F185" s="116"/>
      <c r="G185" s="116"/>
      <c r="H185" s="116"/>
      <c r="I185" s="116"/>
      <c r="J185" s="116"/>
      <c r="K185" s="287"/>
      <c r="L185" s="287"/>
      <c r="M185" s="287"/>
      <c r="N185" s="785"/>
      <c r="O185" s="903"/>
      <c r="P185" s="903"/>
      <c r="Q185" s="903"/>
      <c r="R185" s="903"/>
      <c r="S185" s="904"/>
      <c r="T185" s="785"/>
      <c r="U185" s="903"/>
      <c r="V185" s="903"/>
      <c r="W185" s="903"/>
      <c r="X185" s="903"/>
      <c r="Y185" s="904"/>
      <c r="Z185" s="785"/>
      <c r="AA185" s="903"/>
      <c r="AB185" s="903"/>
      <c r="AC185" s="903"/>
      <c r="AD185" s="904"/>
      <c r="AE185" s="905">
        <f>M185+S185-Y185</f>
        <v>0</v>
      </c>
      <c r="AF185" s="903"/>
      <c r="AG185" s="903"/>
      <c r="AH185" s="903"/>
      <c r="AI185" s="904"/>
      <c r="AM185" s="838" t="s">
        <v>844</v>
      </c>
      <c r="AN185" s="639"/>
      <c r="AO185" s="639"/>
      <c r="AP185" s="639"/>
      <c r="AQ185" s="639"/>
      <c r="AR185" s="639"/>
      <c r="AS185" s="639"/>
      <c r="AT185" s="639"/>
      <c r="AU185" s="847"/>
      <c r="AV185" s="846"/>
      <c r="AW185" s="846"/>
      <c r="AX185" s="846"/>
      <c r="AY185" s="846"/>
      <c r="AZ185" s="846"/>
      <c r="BA185" s="846"/>
      <c r="BB185" s="846"/>
      <c r="BC185" s="846"/>
      <c r="BD185" s="846"/>
      <c r="BE185" s="846"/>
      <c r="BF185" s="846"/>
      <c r="BG185" s="846"/>
      <c r="BH185" s="846"/>
      <c r="BI185" s="846"/>
      <c r="BJ185" s="846"/>
      <c r="BK185" s="846"/>
      <c r="BL185" s="846"/>
      <c r="BM185" s="846"/>
      <c r="BN185" s="901">
        <f>AV185+BB185-BH185</f>
        <v>0</v>
      </c>
      <c r="BO185" s="902"/>
      <c r="BP185" s="902"/>
      <c r="BQ185" s="902"/>
      <c r="BR185" s="902"/>
      <c r="BS185" s="902"/>
      <c r="BT185" s="63"/>
      <c r="BU185" s="770"/>
      <c r="BV185" s="770"/>
      <c r="BW185" s="771"/>
      <c r="BX185" s="609"/>
    </row>
    <row r="186" spans="3:76" ht="19.5" customHeight="1" hidden="1">
      <c r="C186" s="284" t="s">
        <v>468</v>
      </c>
      <c r="D186" s="116"/>
      <c r="E186" s="116"/>
      <c r="F186" s="116"/>
      <c r="G186" s="116"/>
      <c r="H186" s="116"/>
      <c r="I186" s="116"/>
      <c r="J186" s="116"/>
      <c r="K186" s="287"/>
      <c r="L186" s="287"/>
      <c r="M186" s="287"/>
      <c r="N186" s="785"/>
      <c r="O186" s="903"/>
      <c r="P186" s="903"/>
      <c r="Q186" s="903"/>
      <c r="R186" s="903"/>
      <c r="S186" s="904"/>
      <c r="T186" s="785"/>
      <c r="U186" s="903"/>
      <c r="V186" s="903"/>
      <c r="W186" s="903"/>
      <c r="X186" s="903"/>
      <c r="Y186" s="904"/>
      <c r="Z186" s="785"/>
      <c r="AA186" s="903"/>
      <c r="AB186" s="903"/>
      <c r="AC186" s="903"/>
      <c r="AD186" s="904"/>
      <c r="AE186" s="905"/>
      <c r="AF186" s="903"/>
      <c r="AG186" s="903"/>
      <c r="AH186" s="903"/>
      <c r="AI186" s="904"/>
      <c r="AM186" s="838"/>
      <c r="AN186" s="639"/>
      <c r="AO186" s="639"/>
      <c r="AP186" s="639"/>
      <c r="AQ186" s="639"/>
      <c r="AR186" s="639"/>
      <c r="AS186" s="639"/>
      <c r="AT186" s="639"/>
      <c r="AU186" s="847"/>
      <c r="AV186" s="847"/>
      <c r="AW186" s="847"/>
      <c r="AX186" s="847"/>
      <c r="AY186" s="847"/>
      <c r="AZ186" s="847"/>
      <c r="BA186" s="847"/>
      <c r="BB186" s="847"/>
      <c r="BC186" s="847"/>
      <c r="BD186" s="847"/>
      <c r="BE186" s="847"/>
      <c r="BF186" s="847"/>
      <c r="BG186" s="847"/>
      <c r="BH186" s="847"/>
      <c r="BI186" s="847"/>
      <c r="BJ186" s="847"/>
      <c r="BK186" s="847"/>
      <c r="BL186" s="847"/>
      <c r="BM186" s="847"/>
      <c r="BN186" s="259"/>
      <c r="BO186" s="63"/>
      <c r="BP186" s="63"/>
      <c r="BQ186" s="63"/>
      <c r="BR186" s="63"/>
      <c r="BS186" s="63"/>
      <c r="BT186" s="63"/>
      <c r="BU186" s="770"/>
      <c r="BV186" s="770"/>
      <c r="BW186" s="771"/>
      <c r="BX186" s="609"/>
    </row>
    <row r="187" spans="3:76" ht="19.5" customHeight="1" hidden="1">
      <c r="C187" s="284" t="s">
        <v>469</v>
      </c>
      <c r="D187" s="116"/>
      <c r="E187" s="116"/>
      <c r="F187" s="116"/>
      <c r="G187" s="116"/>
      <c r="H187" s="116"/>
      <c r="I187" s="116"/>
      <c r="J187" s="116"/>
      <c r="K187" s="287"/>
      <c r="L187" s="288"/>
      <c r="M187" s="288"/>
      <c r="N187" s="906"/>
      <c r="O187" s="907"/>
      <c r="P187" s="907"/>
      <c r="Q187" s="907"/>
      <c r="R187" s="907"/>
      <c r="S187" s="908"/>
      <c r="T187" s="906"/>
      <c r="U187" s="907"/>
      <c r="V187" s="907"/>
      <c r="W187" s="907"/>
      <c r="X187" s="907"/>
      <c r="Y187" s="908"/>
      <c r="Z187" s="906"/>
      <c r="AA187" s="907"/>
      <c r="AB187" s="907"/>
      <c r="AC187" s="907"/>
      <c r="AD187" s="908"/>
      <c r="AE187" s="909">
        <f>M187+S187-Y187</f>
        <v>0</v>
      </c>
      <c r="AF187" s="907"/>
      <c r="AG187" s="907"/>
      <c r="AH187" s="907"/>
      <c r="AI187" s="908"/>
      <c r="AM187" s="838" t="s">
        <v>891</v>
      </c>
      <c r="AN187" s="639"/>
      <c r="AO187" s="639"/>
      <c r="AP187" s="639"/>
      <c r="AQ187" s="639"/>
      <c r="AR187" s="639"/>
      <c r="AS187" s="639"/>
      <c r="AT187" s="639"/>
      <c r="AU187" s="847"/>
      <c r="AV187" s="846"/>
      <c r="AW187" s="846"/>
      <c r="AX187" s="846"/>
      <c r="AY187" s="846"/>
      <c r="AZ187" s="846"/>
      <c r="BA187" s="846"/>
      <c r="BB187" s="846"/>
      <c r="BC187" s="846"/>
      <c r="BD187" s="846"/>
      <c r="BE187" s="846"/>
      <c r="BF187" s="846"/>
      <c r="BG187" s="846"/>
      <c r="BH187" s="846"/>
      <c r="BI187" s="846"/>
      <c r="BJ187" s="846"/>
      <c r="BK187" s="846"/>
      <c r="BL187" s="846"/>
      <c r="BM187" s="846"/>
      <c r="BN187" s="901">
        <f>AV187+BB187-BH187</f>
        <v>0</v>
      </c>
      <c r="BO187" s="902"/>
      <c r="BP187" s="902"/>
      <c r="BQ187" s="902"/>
      <c r="BR187" s="902"/>
      <c r="BS187" s="902"/>
      <c r="BT187" s="63"/>
      <c r="BU187" s="770"/>
      <c r="BV187" s="770"/>
      <c r="BW187" s="771"/>
      <c r="BX187" s="609"/>
    </row>
    <row r="188" spans="3:76" ht="19.5" customHeight="1" hidden="1">
      <c r="C188" s="280" t="s">
        <v>471</v>
      </c>
      <c r="D188" s="152"/>
      <c r="E188" s="152"/>
      <c r="F188" s="152"/>
      <c r="G188" s="152"/>
      <c r="H188" s="152"/>
      <c r="I188" s="152"/>
      <c r="J188" s="152"/>
      <c r="K188" s="255"/>
      <c r="L188" s="255"/>
      <c r="M188" s="255"/>
      <c r="N188" s="866"/>
      <c r="O188" s="865"/>
      <c r="P188" s="865"/>
      <c r="Q188" s="865"/>
      <c r="R188" s="865"/>
      <c r="S188" s="867"/>
      <c r="T188" s="866"/>
      <c r="U188" s="865"/>
      <c r="V188" s="865"/>
      <c r="W188" s="865"/>
      <c r="X188" s="865"/>
      <c r="Y188" s="867"/>
      <c r="Z188" s="866"/>
      <c r="AA188" s="865"/>
      <c r="AB188" s="865"/>
      <c r="AC188" s="865"/>
      <c r="AD188" s="910"/>
      <c r="AE188" s="912"/>
      <c r="AF188" s="912"/>
      <c r="AG188" s="912"/>
      <c r="AH188" s="912"/>
      <c r="AI188" s="910"/>
      <c r="AM188" s="831" t="e">
        <f>AM158</f>
        <v>#REF!</v>
      </c>
      <c r="AN188" s="832"/>
      <c r="AO188" s="832"/>
      <c r="AP188" s="832"/>
      <c r="AQ188" s="832"/>
      <c r="AR188" s="832"/>
      <c r="AS188" s="832"/>
      <c r="AT188" s="832"/>
      <c r="AU188" s="891"/>
      <c r="AV188" s="833"/>
      <c r="AW188" s="833"/>
      <c r="AX188" s="833"/>
      <c r="AY188" s="833"/>
      <c r="AZ188" s="833"/>
      <c r="BA188" s="833"/>
      <c r="BB188" s="833"/>
      <c r="BC188" s="833"/>
      <c r="BD188" s="833"/>
      <c r="BE188" s="833"/>
      <c r="BF188" s="833"/>
      <c r="BG188" s="833"/>
      <c r="BH188" s="833"/>
      <c r="BI188" s="833"/>
      <c r="BJ188" s="833"/>
      <c r="BK188" s="833"/>
      <c r="BL188" s="833"/>
      <c r="BM188" s="833"/>
      <c r="BN188" s="892"/>
      <c r="BO188" s="892"/>
      <c r="BP188" s="892"/>
      <c r="BQ188" s="892"/>
      <c r="BR188" s="892"/>
      <c r="BS188" s="892"/>
      <c r="BT188" s="582"/>
      <c r="BU188" s="781">
        <f>'[1]Bao cao'!AG72</f>
        <v>0</v>
      </c>
      <c r="BV188" s="781">
        <f>'[1]Bao cao'!Y72</f>
        <v>0</v>
      </c>
      <c r="BW188" s="771"/>
      <c r="BX188" s="609"/>
    </row>
    <row r="189" spans="3:76" ht="19.5" customHeight="1" hidden="1">
      <c r="C189" s="284" t="s">
        <v>466</v>
      </c>
      <c r="D189" s="116"/>
      <c r="E189" s="116"/>
      <c r="F189" s="116"/>
      <c r="G189" s="116"/>
      <c r="H189" s="116"/>
      <c r="I189" s="116"/>
      <c r="J189" s="116"/>
      <c r="K189" s="285"/>
      <c r="L189" s="286"/>
      <c r="M189" s="286"/>
      <c r="N189" s="893"/>
      <c r="O189" s="894"/>
      <c r="P189" s="894"/>
      <c r="Q189" s="894"/>
      <c r="R189" s="894"/>
      <c r="S189" s="895"/>
      <c r="T189" s="893"/>
      <c r="U189" s="896"/>
      <c r="V189" s="896"/>
      <c r="W189" s="896"/>
      <c r="X189" s="896"/>
      <c r="Y189" s="897"/>
      <c r="Z189" s="893"/>
      <c r="AA189" s="896"/>
      <c r="AB189" s="896"/>
      <c r="AC189" s="896"/>
      <c r="AD189" s="897"/>
      <c r="AE189" s="898">
        <f>M189+S189-Y189</f>
        <v>0</v>
      </c>
      <c r="AF189" s="775"/>
      <c r="AG189" s="775"/>
      <c r="AH189" s="775"/>
      <c r="AI189" s="776"/>
      <c r="AM189" s="838" t="s">
        <v>890</v>
      </c>
      <c r="AN189" s="639"/>
      <c r="AO189" s="639"/>
      <c r="AP189" s="639"/>
      <c r="AQ189" s="639"/>
      <c r="AR189" s="639"/>
      <c r="AS189" s="639"/>
      <c r="AT189" s="639"/>
      <c r="AU189" s="899"/>
      <c r="AV189" s="900"/>
      <c r="AW189" s="900"/>
      <c r="AX189" s="900"/>
      <c r="AY189" s="900"/>
      <c r="AZ189" s="900"/>
      <c r="BA189" s="900"/>
      <c r="BB189" s="900"/>
      <c r="BC189" s="900"/>
      <c r="BD189" s="900"/>
      <c r="BE189" s="900"/>
      <c r="BF189" s="900"/>
      <c r="BG189" s="900"/>
      <c r="BH189" s="900"/>
      <c r="BI189" s="900"/>
      <c r="BJ189" s="900"/>
      <c r="BK189" s="900"/>
      <c r="BL189" s="900"/>
      <c r="BM189" s="900"/>
      <c r="BN189" s="901">
        <f>AV189+BB189-BH189</f>
        <v>0</v>
      </c>
      <c r="BO189" s="902"/>
      <c r="BP189" s="902"/>
      <c r="BQ189" s="902"/>
      <c r="BR189" s="902"/>
      <c r="BS189" s="902"/>
      <c r="BT189" s="63"/>
      <c r="BU189" s="770"/>
      <c r="BV189" s="770"/>
      <c r="BW189" s="771"/>
      <c r="BX189" s="609"/>
    </row>
    <row r="190" spans="3:76" ht="19.5" customHeight="1" hidden="1">
      <c r="C190" s="284" t="s">
        <v>467</v>
      </c>
      <c r="D190" s="116"/>
      <c r="E190" s="116"/>
      <c r="F190" s="116"/>
      <c r="G190" s="116"/>
      <c r="H190" s="116"/>
      <c r="I190" s="116"/>
      <c r="J190" s="116"/>
      <c r="K190" s="287"/>
      <c r="L190" s="287"/>
      <c r="M190" s="287"/>
      <c r="N190" s="785"/>
      <c r="O190" s="903"/>
      <c r="P190" s="903"/>
      <c r="Q190" s="903"/>
      <c r="R190" s="903"/>
      <c r="S190" s="904"/>
      <c r="T190" s="785"/>
      <c r="U190" s="903"/>
      <c r="V190" s="903"/>
      <c r="W190" s="903"/>
      <c r="X190" s="903"/>
      <c r="Y190" s="904"/>
      <c r="Z190" s="785"/>
      <c r="AA190" s="903"/>
      <c r="AB190" s="903"/>
      <c r="AC190" s="903"/>
      <c r="AD190" s="904"/>
      <c r="AE190" s="905">
        <f>M190+S190-Y190</f>
        <v>0</v>
      </c>
      <c r="AF190" s="903"/>
      <c r="AG190" s="903"/>
      <c r="AH190" s="903"/>
      <c r="AI190" s="904"/>
      <c r="AM190" s="838" t="s">
        <v>844</v>
      </c>
      <c r="AN190" s="639"/>
      <c r="AO190" s="639"/>
      <c r="AP190" s="639"/>
      <c r="AQ190" s="639"/>
      <c r="AR190" s="639"/>
      <c r="AS190" s="639"/>
      <c r="AT190" s="639"/>
      <c r="AU190" s="847"/>
      <c r="AV190" s="846"/>
      <c r="AW190" s="846"/>
      <c r="AX190" s="846"/>
      <c r="AY190" s="846"/>
      <c r="AZ190" s="846"/>
      <c r="BA190" s="846"/>
      <c r="BB190" s="846"/>
      <c r="BC190" s="846"/>
      <c r="BD190" s="846"/>
      <c r="BE190" s="846"/>
      <c r="BF190" s="846"/>
      <c r="BG190" s="846"/>
      <c r="BH190" s="846"/>
      <c r="BI190" s="846"/>
      <c r="BJ190" s="846"/>
      <c r="BK190" s="846"/>
      <c r="BL190" s="846"/>
      <c r="BM190" s="846"/>
      <c r="BN190" s="901">
        <f>AV190+BB190-BH190</f>
        <v>0</v>
      </c>
      <c r="BO190" s="902"/>
      <c r="BP190" s="902"/>
      <c r="BQ190" s="902"/>
      <c r="BR190" s="902"/>
      <c r="BS190" s="902"/>
      <c r="BT190" s="63"/>
      <c r="BU190" s="770"/>
      <c r="BV190" s="770"/>
      <c r="BW190" s="771"/>
      <c r="BX190" s="609"/>
    </row>
    <row r="191" spans="3:76" ht="19.5" customHeight="1" hidden="1">
      <c r="C191" s="284" t="s">
        <v>468</v>
      </c>
      <c r="D191" s="116"/>
      <c r="E191" s="116"/>
      <c r="F191" s="116"/>
      <c r="G191" s="116"/>
      <c r="H191" s="116"/>
      <c r="I191" s="116"/>
      <c r="J191" s="116"/>
      <c r="K191" s="287"/>
      <c r="L191" s="287"/>
      <c r="M191" s="287"/>
      <c r="N191" s="785"/>
      <c r="O191" s="903"/>
      <c r="P191" s="903"/>
      <c r="Q191" s="903"/>
      <c r="R191" s="903"/>
      <c r="S191" s="904"/>
      <c r="T191" s="785"/>
      <c r="U191" s="903"/>
      <c r="V191" s="903"/>
      <c r="W191" s="903"/>
      <c r="X191" s="903"/>
      <c r="Y191" s="904"/>
      <c r="Z191" s="785"/>
      <c r="AA191" s="903"/>
      <c r="AB191" s="903"/>
      <c r="AC191" s="903"/>
      <c r="AD191" s="904"/>
      <c r="AE191" s="905"/>
      <c r="AF191" s="903"/>
      <c r="AG191" s="903"/>
      <c r="AH191" s="903"/>
      <c r="AI191" s="904"/>
      <c r="AM191" s="838"/>
      <c r="AN191" s="639"/>
      <c r="AO191" s="639"/>
      <c r="AP191" s="639"/>
      <c r="AQ191" s="639"/>
      <c r="AR191" s="639"/>
      <c r="AS191" s="639"/>
      <c r="AT191" s="639"/>
      <c r="AU191" s="847"/>
      <c r="AV191" s="847"/>
      <c r="AW191" s="847"/>
      <c r="AX191" s="847"/>
      <c r="AY191" s="847"/>
      <c r="AZ191" s="847"/>
      <c r="BA191" s="847"/>
      <c r="BB191" s="847"/>
      <c r="BC191" s="847"/>
      <c r="BD191" s="847"/>
      <c r="BE191" s="847"/>
      <c r="BF191" s="847"/>
      <c r="BG191" s="847"/>
      <c r="BH191" s="847"/>
      <c r="BI191" s="847"/>
      <c r="BJ191" s="847"/>
      <c r="BK191" s="847"/>
      <c r="BL191" s="847"/>
      <c r="BM191" s="847"/>
      <c r="BN191" s="259"/>
      <c r="BO191" s="63"/>
      <c r="BP191" s="63"/>
      <c r="BQ191" s="63"/>
      <c r="BR191" s="63"/>
      <c r="BS191" s="63"/>
      <c r="BT191" s="63"/>
      <c r="BU191" s="770"/>
      <c r="BV191" s="770"/>
      <c r="BW191" s="771"/>
      <c r="BX191" s="609"/>
    </row>
    <row r="192" spans="3:76" ht="19.5" customHeight="1" hidden="1">
      <c r="C192" s="289" t="s">
        <v>469</v>
      </c>
      <c r="D192" s="205"/>
      <c r="E192" s="205"/>
      <c r="F192" s="205"/>
      <c r="G192" s="205"/>
      <c r="H192" s="205"/>
      <c r="I192" s="205"/>
      <c r="J192" s="205"/>
      <c r="K192" s="288"/>
      <c r="L192" s="288"/>
      <c r="M192" s="288"/>
      <c r="N192" s="906"/>
      <c r="O192" s="907"/>
      <c r="P192" s="907"/>
      <c r="Q192" s="907"/>
      <c r="R192" s="907"/>
      <c r="S192" s="908"/>
      <c r="T192" s="906"/>
      <c r="U192" s="907"/>
      <c r="V192" s="907"/>
      <c r="W192" s="907"/>
      <c r="X192" s="907"/>
      <c r="Y192" s="908"/>
      <c r="Z192" s="906"/>
      <c r="AA192" s="907"/>
      <c r="AB192" s="907"/>
      <c r="AC192" s="907"/>
      <c r="AD192" s="908"/>
      <c r="AE192" s="909">
        <f>M192+S192-Y192</f>
        <v>0</v>
      </c>
      <c r="AF192" s="907"/>
      <c r="AG192" s="907"/>
      <c r="AH192" s="907"/>
      <c r="AI192" s="908"/>
      <c r="AM192" s="838" t="s">
        <v>891</v>
      </c>
      <c r="AN192" s="639"/>
      <c r="AO192" s="639"/>
      <c r="AP192" s="639"/>
      <c r="AQ192" s="639"/>
      <c r="AR192" s="639"/>
      <c r="AS192" s="639"/>
      <c r="AT192" s="639"/>
      <c r="AU192" s="847"/>
      <c r="AV192" s="846"/>
      <c r="AW192" s="846"/>
      <c r="AX192" s="846"/>
      <c r="AY192" s="846"/>
      <c r="AZ192" s="846"/>
      <c r="BA192" s="846"/>
      <c r="BB192" s="846"/>
      <c r="BC192" s="846"/>
      <c r="BD192" s="846"/>
      <c r="BE192" s="846"/>
      <c r="BF192" s="846"/>
      <c r="BG192" s="846"/>
      <c r="BH192" s="846"/>
      <c r="BI192" s="846"/>
      <c r="BJ192" s="846"/>
      <c r="BK192" s="846"/>
      <c r="BL192" s="846"/>
      <c r="BM192" s="846"/>
      <c r="BN192" s="901">
        <f>AV192+BB192-BH192</f>
        <v>0</v>
      </c>
      <c r="BO192" s="902"/>
      <c r="BP192" s="902"/>
      <c r="BQ192" s="902"/>
      <c r="BR192" s="902"/>
      <c r="BS192" s="902"/>
      <c r="BT192" s="63"/>
      <c r="BU192" s="770"/>
      <c r="BV192" s="770"/>
      <c r="BW192" s="771"/>
      <c r="BX192" s="609"/>
    </row>
    <row r="193" spans="3:76" ht="11.25" customHeight="1" hidden="1">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D193" s="88"/>
      <c r="AE193" s="88"/>
      <c r="AF193" s="88"/>
      <c r="AG193" s="88"/>
      <c r="AH193" s="88"/>
      <c r="AI193" s="88"/>
      <c r="AM193" s="639"/>
      <c r="AN193" s="639"/>
      <c r="AO193" s="639"/>
      <c r="AP193" s="639"/>
      <c r="AQ193" s="639"/>
      <c r="AR193" s="639"/>
      <c r="AS193" s="639"/>
      <c r="AT193" s="639"/>
      <c r="AU193" s="639"/>
      <c r="AV193" s="639"/>
      <c r="AW193" s="639"/>
      <c r="AX193" s="639"/>
      <c r="AY193" s="639"/>
      <c r="AZ193" s="639"/>
      <c r="BA193" s="639"/>
      <c r="BB193" s="639"/>
      <c r="BC193" s="639"/>
      <c r="BD193" s="639"/>
      <c r="BE193" s="639"/>
      <c r="BF193" s="639"/>
      <c r="BG193" s="639"/>
      <c r="BH193" s="639"/>
      <c r="BI193" s="639"/>
      <c r="BJ193" s="639"/>
      <c r="BK193" s="639"/>
      <c r="BL193" s="639"/>
      <c r="BN193" s="613"/>
      <c r="BO193" s="613"/>
      <c r="BP193" s="613"/>
      <c r="BQ193" s="613"/>
      <c r="BR193" s="613"/>
      <c r="BS193" s="613"/>
      <c r="BT193" s="613"/>
      <c r="BU193" s="770"/>
      <c r="BV193" s="770"/>
      <c r="BW193" s="771"/>
      <c r="BX193" s="609"/>
    </row>
    <row r="194" spans="3:76" ht="19.5" customHeight="1" hidden="1">
      <c r="C194" s="116" t="s">
        <v>472</v>
      </c>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D194" s="118"/>
      <c r="AE194" s="118"/>
      <c r="AF194" s="118"/>
      <c r="AG194" s="118"/>
      <c r="AH194" s="118"/>
      <c r="AI194" s="118"/>
      <c r="AM194" s="639" t="s">
        <v>892</v>
      </c>
      <c r="AN194" s="639"/>
      <c r="AO194" s="639"/>
      <c r="AP194" s="639"/>
      <c r="AQ194" s="639"/>
      <c r="AR194" s="639"/>
      <c r="AS194" s="639"/>
      <c r="AT194" s="639"/>
      <c r="AU194" s="639"/>
      <c r="AV194" s="639"/>
      <c r="AW194" s="639"/>
      <c r="AX194" s="639"/>
      <c r="AY194" s="639"/>
      <c r="AZ194" s="639"/>
      <c r="BA194" s="639"/>
      <c r="BB194" s="639"/>
      <c r="BC194" s="639"/>
      <c r="BD194" s="639"/>
      <c r="BE194" s="639"/>
      <c r="BF194" s="639"/>
      <c r="BG194" s="639"/>
      <c r="BH194" s="639"/>
      <c r="BI194" s="639"/>
      <c r="BJ194" s="639"/>
      <c r="BK194" s="639"/>
      <c r="BL194" s="639"/>
      <c r="BN194" s="641"/>
      <c r="BO194" s="641"/>
      <c r="BP194" s="641"/>
      <c r="BQ194" s="641"/>
      <c r="BR194" s="641"/>
      <c r="BS194" s="641"/>
      <c r="BT194" s="613"/>
      <c r="BU194" s="770"/>
      <c r="BV194" s="770"/>
      <c r="BW194" s="771"/>
      <c r="BX194" s="609"/>
    </row>
    <row r="195" spans="1:76" ht="21.75" customHeight="1">
      <c r="A195" s="78"/>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7"/>
      <c r="Z195" s="117"/>
      <c r="AA195" s="117"/>
      <c r="AB195" s="117"/>
      <c r="AD195" s="88"/>
      <c r="AE195" s="88"/>
      <c r="AF195" s="88"/>
      <c r="AG195" s="88"/>
      <c r="AH195" s="88"/>
      <c r="AI195" s="88"/>
      <c r="AM195" s="639"/>
      <c r="AN195" s="639"/>
      <c r="AO195" s="639"/>
      <c r="AP195" s="639"/>
      <c r="AQ195" s="639"/>
      <c r="AR195" s="639"/>
      <c r="AS195" s="639"/>
      <c r="AT195" s="639"/>
      <c r="AU195" s="639"/>
      <c r="AV195" s="639"/>
      <c r="AW195" s="639"/>
      <c r="AX195" s="639"/>
      <c r="AY195" s="639"/>
      <c r="AZ195" s="639"/>
      <c r="BA195" s="639"/>
      <c r="BB195" s="639"/>
      <c r="BC195" s="639"/>
      <c r="BD195" s="639"/>
      <c r="BE195" s="639"/>
      <c r="BF195" s="639"/>
      <c r="BG195" s="639"/>
      <c r="BH195" s="639"/>
      <c r="BI195" s="639"/>
      <c r="BJ195" s="639"/>
      <c r="BK195" s="639"/>
      <c r="BL195" s="639"/>
      <c r="BN195" s="613"/>
      <c r="BO195" s="613"/>
      <c r="BP195" s="613"/>
      <c r="BQ195" s="613"/>
      <c r="BR195" s="613"/>
      <c r="BS195" s="613"/>
      <c r="BT195" s="613"/>
      <c r="BU195" s="770"/>
      <c r="BV195" s="770"/>
      <c r="BW195" s="771"/>
      <c r="BX195" s="609"/>
    </row>
    <row r="196" spans="1:76" ht="19.5" customHeight="1">
      <c r="A196" s="78" t="s">
        <v>200</v>
      </c>
      <c r="B196" s="61" t="s">
        <v>349</v>
      </c>
      <c r="C196" s="136" t="s">
        <v>473</v>
      </c>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D196" s="88"/>
      <c r="AE196" s="88"/>
      <c r="AF196" s="88"/>
      <c r="AG196" s="88"/>
      <c r="AH196" s="88"/>
      <c r="AI196" s="88"/>
      <c r="AM196" s="639"/>
      <c r="AN196" s="639"/>
      <c r="AO196" s="639"/>
      <c r="AP196" s="639"/>
      <c r="AQ196" s="639"/>
      <c r="AR196" s="639"/>
      <c r="AS196" s="639"/>
      <c r="AT196" s="639"/>
      <c r="AU196" s="639"/>
      <c r="AV196" s="639"/>
      <c r="AW196" s="639"/>
      <c r="AX196" s="639"/>
      <c r="AY196" s="639"/>
      <c r="AZ196" s="639"/>
      <c r="BA196" s="639"/>
      <c r="BB196" s="639"/>
      <c r="BC196" s="639"/>
      <c r="BD196" s="639"/>
      <c r="BE196" s="639"/>
      <c r="BF196" s="639"/>
      <c r="BG196" s="639"/>
      <c r="BH196" s="639"/>
      <c r="BI196" s="639"/>
      <c r="BJ196" s="639"/>
      <c r="BK196" s="639"/>
      <c r="BL196" s="639"/>
      <c r="BN196" s="613"/>
      <c r="BO196" s="613"/>
      <c r="BP196" s="613"/>
      <c r="BQ196" s="613"/>
      <c r="BR196" s="613"/>
      <c r="BS196" s="613"/>
      <c r="BT196" s="613"/>
      <c r="BU196" s="770"/>
      <c r="BV196" s="770"/>
      <c r="BW196" s="771"/>
      <c r="BX196" s="609"/>
    </row>
    <row r="197" spans="1:78" s="195" customFormat="1" ht="19.5" customHeight="1">
      <c r="A197" s="109"/>
      <c r="B197" s="110"/>
      <c r="C197" s="244"/>
      <c r="D197" s="244"/>
      <c r="E197" s="244"/>
      <c r="F197" s="244"/>
      <c r="G197" s="244"/>
      <c r="H197" s="244"/>
      <c r="I197" s="244"/>
      <c r="J197" s="244"/>
      <c r="K197" s="244"/>
      <c r="L197" s="244"/>
      <c r="M197" s="244"/>
      <c r="N197" s="244"/>
      <c r="O197" s="244"/>
      <c r="P197" s="244"/>
      <c r="Q197" s="244"/>
      <c r="R197" s="244"/>
      <c r="S197" s="244"/>
      <c r="T197" s="244"/>
      <c r="U197" s="244"/>
      <c r="V197" s="244"/>
      <c r="W197" s="244"/>
      <c r="X197" s="244"/>
      <c r="Y197" s="244"/>
      <c r="Z197" s="244"/>
      <c r="AA197" s="244"/>
      <c r="AB197" s="244"/>
      <c r="AC197" s="104"/>
      <c r="AD197" s="268"/>
      <c r="AE197" s="268"/>
      <c r="AF197" s="268"/>
      <c r="AG197" s="268"/>
      <c r="AH197" s="268"/>
      <c r="AI197" s="268"/>
      <c r="AK197" s="743"/>
      <c r="AL197" s="743"/>
      <c r="AM197" s="913"/>
      <c r="AN197" s="913"/>
      <c r="AO197" s="913"/>
      <c r="AP197" s="913"/>
      <c r="AQ197" s="913"/>
      <c r="AR197" s="913"/>
      <c r="AS197" s="913"/>
      <c r="AT197" s="913"/>
      <c r="AU197" s="913"/>
      <c r="AV197" s="913"/>
      <c r="AW197" s="913"/>
      <c r="AX197" s="913"/>
      <c r="AY197" s="913"/>
      <c r="AZ197" s="913"/>
      <c r="BA197" s="913"/>
      <c r="BB197" s="913"/>
      <c r="BC197" s="913"/>
      <c r="BD197" s="913"/>
      <c r="BE197" s="913"/>
      <c r="BF197" s="913"/>
      <c r="BG197" s="913"/>
      <c r="BH197" s="913"/>
      <c r="BI197" s="913"/>
      <c r="BJ197" s="913"/>
      <c r="BK197" s="913"/>
      <c r="BL197" s="913"/>
      <c r="BM197" s="645"/>
      <c r="BN197" s="914"/>
      <c r="BO197" s="914"/>
      <c r="BP197" s="914"/>
      <c r="BQ197" s="914"/>
      <c r="BR197" s="914"/>
      <c r="BS197" s="914"/>
      <c r="BT197" s="914"/>
      <c r="BU197" s="915"/>
      <c r="BV197" s="915"/>
      <c r="BW197" s="916"/>
      <c r="BX197" s="917"/>
      <c r="BZ197" s="587"/>
    </row>
    <row r="198" spans="3:76" ht="2.25" customHeight="1">
      <c r="C198" s="216"/>
      <c r="D198" s="217"/>
      <c r="E198" s="247"/>
      <c r="F198" s="247"/>
      <c r="G198" s="217"/>
      <c r="H198" s="217"/>
      <c r="I198" s="217"/>
      <c r="J198" s="217"/>
      <c r="K198" s="217"/>
      <c r="L198" s="217"/>
      <c r="M198" s="217"/>
      <c r="N198" s="290"/>
      <c r="O198" s="216"/>
      <c r="P198" s="217"/>
      <c r="Q198" s="217"/>
      <c r="R198" s="247"/>
      <c r="S198" s="161"/>
      <c r="T198" s="161"/>
      <c r="U198" s="217"/>
      <c r="V198" s="217"/>
      <c r="W198" s="217"/>
      <c r="X198" s="217"/>
      <c r="Y198" s="217"/>
      <c r="Z198" s="290"/>
      <c r="AA198" s="216"/>
      <c r="AB198" s="217"/>
      <c r="AC198" s="161"/>
      <c r="AD198" s="161"/>
      <c r="AE198" s="291"/>
      <c r="AF198" s="291"/>
      <c r="AG198" s="291"/>
      <c r="AH198" s="291"/>
      <c r="AI198" s="292"/>
      <c r="AM198" s="639"/>
      <c r="AN198" s="639"/>
      <c r="AO198" s="639"/>
      <c r="AP198" s="639"/>
      <c r="AQ198" s="639"/>
      <c r="AR198" s="639"/>
      <c r="AS198" s="639"/>
      <c r="AT198" s="639"/>
      <c r="AU198" s="639"/>
      <c r="AV198" s="639"/>
      <c r="AW198" s="639"/>
      <c r="AX198" s="639"/>
      <c r="AY198" s="639"/>
      <c r="AZ198" s="639"/>
      <c r="BA198" s="639"/>
      <c r="BB198" s="639"/>
      <c r="BC198" s="639"/>
      <c r="BD198" s="639"/>
      <c r="BE198" s="639"/>
      <c r="BF198" s="639"/>
      <c r="BG198" s="639"/>
      <c r="BH198" s="639"/>
      <c r="BI198" s="639"/>
      <c r="BJ198" s="639"/>
      <c r="BK198" s="639"/>
      <c r="BL198" s="639"/>
      <c r="BN198" s="613"/>
      <c r="BO198" s="613"/>
      <c r="BP198" s="613"/>
      <c r="BQ198" s="613"/>
      <c r="BR198" s="613"/>
      <c r="BS198" s="613"/>
      <c r="BT198" s="613"/>
      <c r="BU198" s="770"/>
      <c r="BV198" s="770"/>
      <c r="BW198" s="771"/>
      <c r="BX198" s="609"/>
    </row>
    <row r="199" spans="1:78" s="94" customFormat="1" ht="18" customHeight="1">
      <c r="A199" s="60"/>
      <c r="B199" s="61"/>
      <c r="C199" s="293" t="s">
        <v>474</v>
      </c>
      <c r="D199" s="294"/>
      <c r="E199" s="294"/>
      <c r="F199" s="294"/>
      <c r="G199" s="294"/>
      <c r="H199" s="294"/>
      <c r="I199" s="294"/>
      <c r="J199" s="294"/>
      <c r="K199" s="294"/>
      <c r="L199" s="294"/>
      <c r="M199" s="294"/>
      <c r="N199" s="295"/>
      <c r="O199" s="144" t="s">
        <v>330</v>
      </c>
      <c r="P199" s="145"/>
      <c r="Q199" s="145"/>
      <c r="R199" s="145"/>
      <c r="S199" s="145"/>
      <c r="T199" s="145"/>
      <c r="U199" s="145"/>
      <c r="V199" s="145"/>
      <c r="W199" s="145"/>
      <c r="X199" s="145"/>
      <c r="Y199" s="145"/>
      <c r="Z199" s="146"/>
      <c r="AA199" s="252" t="s">
        <v>475</v>
      </c>
      <c r="AB199" s="253"/>
      <c r="AC199" s="253"/>
      <c r="AD199" s="253"/>
      <c r="AE199" s="253"/>
      <c r="AF199" s="253"/>
      <c r="AG199" s="253"/>
      <c r="AH199" s="253"/>
      <c r="AI199" s="254"/>
      <c r="AK199" s="61"/>
      <c r="AL199" s="61"/>
      <c r="AM199" s="116"/>
      <c r="AN199" s="116"/>
      <c r="AO199" s="116"/>
      <c r="AP199" s="116"/>
      <c r="AQ199" s="116"/>
      <c r="AR199" s="116"/>
      <c r="AS199" s="116"/>
      <c r="AT199" s="116"/>
      <c r="AU199" s="116"/>
      <c r="AV199" s="116"/>
      <c r="AW199" s="116"/>
      <c r="AX199" s="116"/>
      <c r="AY199" s="116"/>
      <c r="AZ199" s="116"/>
      <c r="BA199" s="116"/>
      <c r="BB199" s="116"/>
      <c r="BC199" s="116"/>
      <c r="BD199" s="116"/>
      <c r="BE199" s="116"/>
      <c r="BF199" s="116"/>
      <c r="BG199" s="116"/>
      <c r="BH199" s="116"/>
      <c r="BI199" s="116"/>
      <c r="BJ199" s="116"/>
      <c r="BK199" s="116"/>
      <c r="BL199" s="116"/>
      <c r="BM199" s="62"/>
      <c r="BN199" s="88"/>
      <c r="BO199" s="88"/>
      <c r="BP199" s="88"/>
      <c r="BQ199" s="88"/>
      <c r="BR199" s="88"/>
      <c r="BS199" s="88"/>
      <c r="BT199" s="88"/>
      <c r="BU199" s="918"/>
      <c r="BV199" s="918"/>
      <c r="BW199" s="919"/>
      <c r="BX199" s="627"/>
      <c r="BZ199" s="619"/>
    </row>
    <row r="200" spans="1:78" s="94" customFormat="1" ht="18" customHeight="1">
      <c r="A200" s="60"/>
      <c r="B200" s="61"/>
      <c r="C200" s="144"/>
      <c r="D200" s="145"/>
      <c r="E200" s="145"/>
      <c r="F200" s="145"/>
      <c r="G200" s="145"/>
      <c r="H200" s="145"/>
      <c r="I200" s="145"/>
      <c r="J200" s="145"/>
      <c r="K200" s="145"/>
      <c r="L200" s="145"/>
      <c r="M200" s="145"/>
      <c r="N200" s="146"/>
      <c r="O200" s="296" t="s">
        <v>476</v>
      </c>
      <c r="P200" s="297"/>
      <c r="Q200" s="297"/>
      <c r="R200" s="297"/>
      <c r="S200" s="297"/>
      <c r="T200" s="297"/>
      <c r="U200" s="298"/>
      <c r="V200" s="296" t="s">
        <v>477</v>
      </c>
      <c r="W200" s="297"/>
      <c r="X200" s="297"/>
      <c r="Y200" s="297"/>
      <c r="Z200" s="298"/>
      <c r="AA200" s="296" t="s">
        <v>476</v>
      </c>
      <c r="AB200" s="297"/>
      <c r="AC200" s="297"/>
      <c r="AD200" s="297"/>
      <c r="AE200" s="298"/>
      <c r="AF200" s="296" t="s">
        <v>477</v>
      </c>
      <c r="AG200" s="297"/>
      <c r="AH200" s="297"/>
      <c r="AI200" s="298"/>
      <c r="AK200" s="61"/>
      <c r="AL200" s="61"/>
      <c r="AM200" s="116"/>
      <c r="AN200" s="116"/>
      <c r="AO200" s="116"/>
      <c r="AP200" s="116"/>
      <c r="AQ200" s="116"/>
      <c r="AR200" s="116"/>
      <c r="AS200" s="116"/>
      <c r="AT200" s="116"/>
      <c r="AU200" s="116"/>
      <c r="AV200" s="116"/>
      <c r="AW200" s="116"/>
      <c r="AX200" s="116"/>
      <c r="AY200" s="116"/>
      <c r="AZ200" s="116"/>
      <c r="BA200" s="116"/>
      <c r="BB200" s="116"/>
      <c r="BC200" s="116"/>
      <c r="BD200" s="116"/>
      <c r="BE200" s="116"/>
      <c r="BF200" s="116"/>
      <c r="BG200" s="116"/>
      <c r="BH200" s="116"/>
      <c r="BI200" s="116"/>
      <c r="BJ200" s="116"/>
      <c r="BK200" s="116"/>
      <c r="BL200" s="116"/>
      <c r="BM200" s="62"/>
      <c r="BN200" s="88"/>
      <c r="BO200" s="88"/>
      <c r="BP200" s="88"/>
      <c r="BQ200" s="88"/>
      <c r="BR200" s="88"/>
      <c r="BS200" s="88"/>
      <c r="BT200" s="88"/>
      <c r="BU200" s="918"/>
      <c r="BV200" s="918"/>
      <c r="BW200" s="919"/>
      <c r="BX200" s="627"/>
      <c r="BZ200" s="619"/>
    </row>
    <row r="201" spans="3:76" ht="1.5" customHeight="1">
      <c r="C201" s="216"/>
      <c r="D201" s="217"/>
      <c r="E201" s="217"/>
      <c r="F201" s="217"/>
      <c r="G201" s="217"/>
      <c r="H201" s="217"/>
      <c r="I201" s="217"/>
      <c r="J201" s="217"/>
      <c r="K201" s="217"/>
      <c r="L201" s="217"/>
      <c r="M201" s="217"/>
      <c r="N201" s="290"/>
      <c r="O201" s="216"/>
      <c r="P201" s="217"/>
      <c r="Q201" s="217"/>
      <c r="R201" s="217"/>
      <c r="S201" s="217"/>
      <c r="T201" s="217"/>
      <c r="U201" s="290"/>
      <c r="V201" s="217"/>
      <c r="W201" s="217"/>
      <c r="X201" s="217"/>
      <c r="Y201" s="217"/>
      <c r="Z201" s="290"/>
      <c r="AA201" s="216"/>
      <c r="AB201" s="217"/>
      <c r="AC201" s="161"/>
      <c r="AD201" s="291"/>
      <c r="AE201" s="292"/>
      <c r="AF201" s="291"/>
      <c r="AG201" s="291"/>
      <c r="AH201" s="291"/>
      <c r="AI201" s="292"/>
      <c r="AM201" s="639"/>
      <c r="AN201" s="639"/>
      <c r="AO201" s="639"/>
      <c r="AP201" s="639"/>
      <c r="AQ201" s="639"/>
      <c r="AR201" s="639"/>
      <c r="AS201" s="639"/>
      <c r="AT201" s="639"/>
      <c r="AU201" s="639"/>
      <c r="AV201" s="639"/>
      <c r="AW201" s="639"/>
      <c r="AX201" s="639"/>
      <c r="AY201" s="639"/>
      <c r="AZ201" s="639"/>
      <c r="BA201" s="639"/>
      <c r="BB201" s="639"/>
      <c r="BC201" s="639"/>
      <c r="BD201" s="639"/>
      <c r="BE201" s="639"/>
      <c r="BF201" s="639"/>
      <c r="BG201" s="639"/>
      <c r="BH201" s="639"/>
      <c r="BI201" s="639"/>
      <c r="BJ201" s="639"/>
      <c r="BK201" s="639"/>
      <c r="BL201" s="639"/>
      <c r="BN201" s="613"/>
      <c r="BO201" s="613"/>
      <c r="BP201" s="613"/>
      <c r="BQ201" s="613"/>
      <c r="BR201" s="613"/>
      <c r="BS201" s="613"/>
      <c r="BT201" s="613"/>
      <c r="BU201" s="770"/>
      <c r="BV201" s="770"/>
      <c r="BW201" s="771"/>
      <c r="BX201" s="609"/>
    </row>
    <row r="202" spans="3:76" ht="29.25" customHeight="1">
      <c r="C202" s="299"/>
      <c r="D202" s="300" t="s">
        <v>478</v>
      </c>
      <c r="E202" s="300"/>
      <c r="F202" s="300"/>
      <c r="G202" s="300"/>
      <c r="H202" s="300"/>
      <c r="I202" s="300"/>
      <c r="J202" s="300"/>
      <c r="K202" s="300"/>
      <c r="L202" s="300"/>
      <c r="M202" s="300"/>
      <c r="N202" s="301"/>
      <c r="O202" s="302">
        <v>50000</v>
      </c>
      <c r="P202" s="303"/>
      <c r="Q202" s="303"/>
      <c r="R202" s="303"/>
      <c r="S202" s="303"/>
      <c r="T202" s="303"/>
      <c r="U202" s="304"/>
      <c r="V202" s="302">
        <v>500000000</v>
      </c>
      <c r="W202" s="920"/>
      <c r="X202" s="920"/>
      <c r="Y202" s="920"/>
      <c r="Z202" s="921"/>
      <c r="AA202" s="302">
        <v>50000</v>
      </c>
      <c r="AB202" s="920"/>
      <c r="AC202" s="920"/>
      <c r="AD202" s="920"/>
      <c r="AE202" s="921"/>
      <c r="AF202" s="305">
        <v>500000000</v>
      </c>
      <c r="AG202" s="922"/>
      <c r="AH202" s="922"/>
      <c r="AI202" s="923"/>
      <c r="AM202" s="639"/>
      <c r="AN202" s="639"/>
      <c r="AO202" s="639"/>
      <c r="AP202" s="639"/>
      <c r="AQ202" s="639"/>
      <c r="AR202" s="639"/>
      <c r="AS202" s="639"/>
      <c r="AT202" s="639"/>
      <c r="AU202" s="639"/>
      <c r="AV202" s="639"/>
      <c r="AW202" s="639"/>
      <c r="AX202" s="639"/>
      <c r="AY202" s="639"/>
      <c r="AZ202" s="639"/>
      <c r="BA202" s="639"/>
      <c r="BB202" s="639"/>
      <c r="BC202" s="639"/>
      <c r="BD202" s="639"/>
      <c r="BE202" s="639"/>
      <c r="BF202" s="639"/>
      <c r="BG202" s="639"/>
      <c r="BH202" s="639"/>
      <c r="BI202" s="639"/>
      <c r="BJ202" s="639"/>
      <c r="BK202" s="639"/>
      <c r="BL202" s="639"/>
      <c r="BN202" s="613"/>
      <c r="BO202" s="613"/>
      <c r="BP202" s="613"/>
      <c r="BQ202" s="613"/>
      <c r="BR202" s="613"/>
      <c r="BS202" s="613"/>
      <c r="BT202" s="613"/>
      <c r="BU202" s="770"/>
      <c r="BV202" s="770"/>
      <c r="BW202" s="771"/>
      <c r="BX202" s="609"/>
    </row>
    <row r="203" spans="3:76" ht="0.75" customHeight="1">
      <c r="C203" s="306"/>
      <c r="D203" s="205"/>
      <c r="E203" s="205"/>
      <c r="F203" s="205"/>
      <c r="G203" s="205"/>
      <c r="H203" s="205"/>
      <c r="I203" s="205"/>
      <c r="J203" s="205"/>
      <c r="K203" s="205"/>
      <c r="L203" s="205"/>
      <c r="M203" s="205"/>
      <c r="N203" s="307"/>
      <c r="O203" s="308"/>
      <c r="P203" s="309"/>
      <c r="Q203" s="309"/>
      <c r="R203" s="309"/>
      <c r="S203" s="309"/>
      <c r="T203" s="309"/>
      <c r="U203" s="310"/>
      <c r="V203" s="309"/>
      <c r="W203" s="309"/>
      <c r="X203" s="309"/>
      <c r="Y203" s="309"/>
      <c r="Z203" s="310"/>
      <c r="AA203" s="308"/>
      <c r="AB203" s="309"/>
      <c r="AC203" s="311"/>
      <c r="AD203" s="311"/>
      <c r="AE203" s="312"/>
      <c r="AF203" s="313"/>
      <c r="AG203" s="313"/>
      <c r="AH203" s="313"/>
      <c r="AI203" s="314"/>
      <c r="AM203" s="639"/>
      <c r="AN203" s="639"/>
      <c r="AO203" s="639"/>
      <c r="AP203" s="639"/>
      <c r="AQ203" s="639"/>
      <c r="AR203" s="639"/>
      <c r="AS203" s="639"/>
      <c r="AT203" s="639"/>
      <c r="AU203" s="639"/>
      <c r="AV203" s="639"/>
      <c r="AW203" s="639"/>
      <c r="AX203" s="639"/>
      <c r="AY203" s="639"/>
      <c r="AZ203" s="639"/>
      <c r="BA203" s="639"/>
      <c r="BB203" s="639"/>
      <c r="BC203" s="639"/>
      <c r="BD203" s="639"/>
      <c r="BE203" s="639"/>
      <c r="BF203" s="639"/>
      <c r="BG203" s="639"/>
      <c r="BH203" s="639"/>
      <c r="BI203" s="639"/>
      <c r="BJ203" s="639"/>
      <c r="BK203" s="639"/>
      <c r="BL203" s="639"/>
      <c r="BN203" s="613"/>
      <c r="BO203" s="613"/>
      <c r="BP203" s="613"/>
      <c r="BQ203" s="613"/>
      <c r="BR203" s="613"/>
      <c r="BS203" s="613"/>
      <c r="BT203" s="613"/>
      <c r="BU203" s="770"/>
      <c r="BV203" s="770"/>
      <c r="BW203" s="771"/>
      <c r="BX203" s="609"/>
    </row>
    <row r="204" spans="3:76" ht="1.5" customHeight="1">
      <c r="C204" s="216"/>
      <c r="D204" s="217"/>
      <c r="E204" s="217"/>
      <c r="F204" s="217"/>
      <c r="G204" s="217"/>
      <c r="H204" s="217"/>
      <c r="I204" s="217"/>
      <c r="J204" s="217"/>
      <c r="K204" s="217"/>
      <c r="L204" s="217"/>
      <c r="M204" s="217"/>
      <c r="N204" s="290"/>
      <c r="O204" s="315"/>
      <c r="P204" s="316"/>
      <c r="Q204" s="316"/>
      <c r="R204" s="316"/>
      <c r="S204" s="316"/>
      <c r="T204" s="316"/>
      <c r="U204" s="317"/>
      <c r="V204" s="315"/>
      <c r="W204" s="316"/>
      <c r="X204" s="316"/>
      <c r="Y204" s="316"/>
      <c r="Z204" s="317"/>
      <c r="AA204" s="315"/>
      <c r="AB204" s="316"/>
      <c r="AC204" s="318"/>
      <c r="AD204" s="318"/>
      <c r="AE204" s="319"/>
      <c r="AF204" s="320"/>
      <c r="AG204" s="321"/>
      <c r="AH204" s="321"/>
      <c r="AI204" s="322"/>
      <c r="AM204" s="639"/>
      <c r="AN204" s="639"/>
      <c r="AO204" s="639"/>
      <c r="AP204" s="639"/>
      <c r="AQ204" s="639"/>
      <c r="AR204" s="639"/>
      <c r="AS204" s="639"/>
      <c r="AT204" s="639"/>
      <c r="AU204" s="639"/>
      <c r="AV204" s="639"/>
      <c r="AW204" s="639"/>
      <c r="AX204" s="639"/>
      <c r="AY204" s="639"/>
      <c r="AZ204" s="639"/>
      <c r="BA204" s="639"/>
      <c r="BB204" s="639"/>
      <c r="BC204" s="639"/>
      <c r="BD204" s="639"/>
      <c r="BE204" s="639"/>
      <c r="BF204" s="639"/>
      <c r="BG204" s="639"/>
      <c r="BH204" s="639"/>
      <c r="BI204" s="639"/>
      <c r="BJ204" s="639"/>
      <c r="BK204" s="639"/>
      <c r="BL204" s="639"/>
      <c r="BN204" s="613"/>
      <c r="BO204" s="613"/>
      <c r="BP204" s="613"/>
      <c r="BQ204" s="613"/>
      <c r="BR204" s="613"/>
      <c r="BS204" s="613"/>
      <c r="BT204" s="613"/>
      <c r="BU204" s="770"/>
      <c r="BV204" s="770"/>
      <c r="BW204" s="771"/>
      <c r="BX204" s="609"/>
    </row>
    <row r="205" spans="3:76" ht="30" customHeight="1">
      <c r="C205" s="299"/>
      <c r="D205" s="300" t="s">
        <v>479</v>
      </c>
      <c r="E205" s="924"/>
      <c r="F205" s="924"/>
      <c r="G205" s="924"/>
      <c r="H205" s="924"/>
      <c r="I205" s="924"/>
      <c r="J205" s="924"/>
      <c r="K205" s="924"/>
      <c r="L205" s="924"/>
      <c r="M205" s="924"/>
      <c r="N205" s="925"/>
      <c r="O205" s="302">
        <v>100000</v>
      </c>
      <c r="P205" s="920"/>
      <c r="Q205" s="920"/>
      <c r="R205" s="920"/>
      <c r="S205" s="920"/>
      <c r="T205" s="920"/>
      <c r="U205" s="921"/>
      <c r="V205" s="302">
        <v>1500000000</v>
      </c>
      <c r="W205" s="920"/>
      <c r="X205" s="920"/>
      <c r="Y205" s="920"/>
      <c r="Z205" s="921"/>
      <c r="AA205" s="302">
        <v>100000</v>
      </c>
      <c r="AB205" s="920"/>
      <c r="AC205" s="920"/>
      <c r="AD205" s="920"/>
      <c r="AE205" s="921"/>
      <c r="AF205" s="305">
        <v>1500000000</v>
      </c>
      <c r="AG205" s="922"/>
      <c r="AH205" s="922"/>
      <c r="AI205" s="923"/>
      <c r="AM205" s="639"/>
      <c r="AN205" s="639"/>
      <c r="AO205" s="639"/>
      <c r="AP205" s="639"/>
      <c r="AQ205" s="639"/>
      <c r="AR205" s="639"/>
      <c r="AS205" s="639"/>
      <c r="AT205" s="639"/>
      <c r="AU205" s="639"/>
      <c r="AV205" s="639"/>
      <c r="AW205" s="639"/>
      <c r="AX205" s="639"/>
      <c r="AY205" s="639"/>
      <c r="AZ205" s="639"/>
      <c r="BA205" s="639"/>
      <c r="BB205" s="639"/>
      <c r="BC205" s="639"/>
      <c r="BD205" s="639"/>
      <c r="BE205" s="639"/>
      <c r="BF205" s="639"/>
      <c r="BG205" s="639"/>
      <c r="BH205" s="639"/>
      <c r="BI205" s="639"/>
      <c r="BJ205" s="639"/>
      <c r="BK205" s="639"/>
      <c r="BL205" s="639"/>
      <c r="BN205" s="613"/>
      <c r="BO205" s="613"/>
      <c r="BP205" s="613"/>
      <c r="BQ205" s="613"/>
      <c r="BR205" s="613"/>
      <c r="BS205" s="613"/>
      <c r="BT205" s="613"/>
      <c r="BU205" s="770"/>
      <c r="BV205" s="770"/>
      <c r="BW205" s="771"/>
      <c r="BX205" s="609"/>
    </row>
    <row r="206" spans="3:76" ht="2.25" customHeight="1">
      <c r="C206" s="306"/>
      <c r="D206" s="205"/>
      <c r="E206" s="205"/>
      <c r="F206" s="205"/>
      <c r="G206" s="205"/>
      <c r="H206" s="205"/>
      <c r="I206" s="205"/>
      <c r="J206" s="205"/>
      <c r="K206" s="205"/>
      <c r="L206" s="205"/>
      <c r="M206" s="205"/>
      <c r="N206" s="307"/>
      <c r="O206" s="308"/>
      <c r="P206" s="309"/>
      <c r="Q206" s="309"/>
      <c r="R206" s="309"/>
      <c r="S206" s="309"/>
      <c r="T206" s="309"/>
      <c r="U206" s="310"/>
      <c r="V206" s="308"/>
      <c r="W206" s="309"/>
      <c r="X206" s="309"/>
      <c r="Y206" s="309"/>
      <c r="Z206" s="310"/>
      <c r="AA206" s="308"/>
      <c r="AB206" s="309"/>
      <c r="AC206" s="311"/>
      <c r="AD206" s="311"/>
      <c r="AE206" s="312"/>
      <c r="AF206" s="323"/>
      <c r="AG206" s="313"/>
      <c r="AH206" s="313"/>
      <c r="AI206" s="314"/>
      <c r="AM206" s="639"/>
      <c r="AN206" s="639"/>
      <c r="AO206" s="639"/>
      <c r="AP206" s="639"/>
      <c r="AQ206" s="639"/>
      <c r="AR206" s="639"/>
      <c r="AS206" s="639"/>
      <c r="AT206" s="639"/>
      <c r="AU206" s="639"/>
      <c r="AV206" s="639"/>
      <c r="AW206" s="639"/>
      <c r="AX206" s="639"/>
      <c r="AY206" s="639"/>
      <c r="AZ206" s="639"/>
      <c r="BA206" s="639"/>
      <c r="BB206" s="639"/>
      <c r="BC206" s="639"/>
      <c r="BD206" s="639"/>
      <c r="BE206" s="639"/>
      <c r="BF206" s="639"/>
      <c r="BG206" s="639"/>
      <c r="BH206" s="639"/>
      <c r="BI206" s="639"/>
      <c r="BJ206" s="639"/>
      <c r="BK206" s="639"/>
      <c r="BL206" s="639"/>
      <c r="BN206" s="613"/>
      <c r="BO206" s="613"/>
      <c r="BP206" s="613"/>
      <c r="BQ206" s="613"/>
      <c r="BR206" s="613"/>
      <c r="BS206" s="613"/>
      <c r="BT206" s="613"/>
      <c r="BU206" s="770"/>
      <c r="BV206" s="770"/>
      <c r="BW206" s="771"/>
      <c r="BX206" s="609"/>
    </row>
    <row r="207" spans="3:76" ht="2.25" customHeight="1">
      <c r="C207" s="216"/>
      <c r="D207" s="217"/>
      <c r="E207" s="217"/>
      <c r="F207" s="217"/>
      <c r="G207" s="217"/>
      <c r="H207" s="217"/>
      <c r="I207" s="217"/>
      <c r="J207" s="217"/>
      <c r="K207" s="217"/>
      <c r="L207" s="217"/>
      <c r="M207" s="217"/>
      <c r="N207" s="290"/>
      <c r="O207" s="315"/>
      <c r="P207" s="316"/>
      <c r="Q207" s="316"/>
      <c r="R207" s="316"/>
      <c r="S207" s="316"/>
      <c r="T207" s="316"/>
      <c r="U207" s="317"/>
      <c r="V207" s="315"/>
      <c r="W207" s="316"/>
      <c r="X207" s="316"/>
      <c r="Y207" s="316"/>
      <c r="Z207" s="317"/>
      <c r="AA207" s="315"/>
      <c r="AB207" s="316"/>
      <c r="AC207" s="318"/>
      <c r="AD207" s="318"/>
      <c r="AE207" s="319"/>
      <c r="AF207" s="320"/>
      <c r="AG207" s="321"/>
      <c r="AH207" s="321"/>
      <c r="AI207" s="322"/>
      <c r="AM207" s="639"/>
      <c r="AN207" s="639"/>
      <c r="AO207" s="639"/>
      <c r="AP207" s="639"/>
      <c r="AQ207" s="639"/>
      <c r="AR207" s="639"/>
      <c r="AS207" s="639"/>
      <c r="AT207" s="639"/>
      <c r="AU207" s="639"/>
      <c r="AV207" s="639"/>
      <c r="AW207" s="639"/>
      <c r="AX207" s="639"/>
      <c r="AY207" s="639"/>
      <c r="AZ207" s="639"/>
      <c r="BA207" s="639"/>
      <c r="BB207" s="639"/>
      <c r="BC207" s="639"/>
      <c r="BD207" s="639"/>
      <c r="BE207" s="639"/>
      <c r="BF207" s="639"/>
      <c r="BG207" s="639"/>
      <c r="BH207" s="639"/>
      <c r="BI207" s="639"/>
      <c r="BJ207" s="639"/>
      <c r="BK207" s="639"/>
      <c r="BL207" s="639"/>
      <c r="BN207" s="613"/>
      <c r="BO207" s="613"/>
      <c r="BP207" s="613"/>
      <c r="BQ207" s="613"/>
      <c r="BR207" s="613"/>
      <c r="BS207" s="613"/>
      <c r="BT207" s="613"/>
      <c r="BU207" s="770"/>
      <c r="BV207" s="770"/>
      <c r="BW207" s="771"/>
      <c r="BX207" s="609"/>
    </row>
    <row r="208" spans="3:76" ht="29.25" customHeight="1">
      <c r="C208" s="299"/>
      <c r="D208" s="300" t="s">
        <v>480</v>
      </c>
      <c r="E208" s="924"/>
      <c r="F208" s="924"/>
      <c r="G208" s="924"/>
      <c r="H208" s="924"/>
      <c r="I208" s="924"/>
      <c r="J208" s="924"/>
      <c r="K208" s="924"/>
      <c r="L208" s="924"/>
      <c r="M208" s="924"/>
      <c r="N208" s="925"/>
      <c r="O208" s="302">
        <v>175000</v>
      </c>
      <c r="P208" s="920"/>
      <c r="Q208" s="920"/>
      <c r="R208" s="920"/>
      <c r="S208" s="920"/>
      <c r="T208" s="920"/>
      <c r="U208" s="921"/>
      <c r="V208" s="302">
        <v>3010000000</v>
      </c>
      <c r="W208" s="920"/>
      <c r="X208" s="920"/>
      <c r="Y208" s="920"/>
      <c r="Z208" s="921"/>
      <c r="AA208" s="302">
        <v>175000</v>
      </c>
      <c r="AB208" s="920"/>
      <c r="AC208" s="920"/>
      <c r="AD208" s="920"/>
      <c r="AE208" s="921"/>
      <c r="AF208" s="305">
        <v>3010000000</v>
      </c>
      <c r="AG208" s="922"/>
      <c r="AH208" s="922"/>
      <c r="AI208" s="923"/>
      <c r="AM208" s="639"/>
      <c r="AN208" s="639"/>
      <c r="AO208" s="639"/>
      <c r="AP208" s="639"/>
      <c r="AQ208" s="639"/>
      <c r="AR208" s="639"/>
      <c r="AS208" s="639"/>
      <c r="AT208" s="639"/>
      <c r="AU208" s="639"/>
      <c r="AV208" s="639"/>
      <c r="AW208" s="639"/>
      <c r="AX208" s="639"/>
      <c r="AY208" s="639"/>
      <c r="AZ208" s="639"/>
      <c r="BA208" s="639"/>
      <c r="BB208" s="639"/>
      <c r="BC208" s="639"/>
      <c r="BD208" s="639"/>
      <c r="BE208" s="639"/>
      <c r="BF208" s="639"/>
      <c r="BG208" s="639"/>
      <c r="BH208" s="639"/>
      <c r="BI208" s="639"/>
      <c r="BJ208" s="639"/>
      <c r="BK208" s="639"/>
      <c r="BL208" s="639"/>
      <c r="BN208" s="613"/>
      <c r="BO208" s="613"/>
      <c r="BP208" s="613"/>
      <c r="BQ208" s="613"/>
      <c r="BR208" s="613"/>
      <c r="BS208" s="613"/>
      <c r="BT208" s="613"/>
      <c r="BU208" s="770"/>
      <c r="BV208" s="770"/>
      <c r="BW208" s="771"/>
      <c r="BX208" s="609"/>
    </row>
    <row r="209" spans="3:76" ht="1.5" customHeight="1">
      <c r="C209" s="306"/>
      <c r="D209" s="205"/>
      <c r="E209" s="205"/>
      <c r="F209" s="205"/>
      <c r="G209" s="205"/>
      <c r="H209" s="205"/>
      <c r="I209" s="205"/>
      <c r="J209" s="205"/>
      <c r="K209" s="205"/>
      <c r="L209" s="205"/>
      <c r="M209" s="205"/>
      <c r="N209" s="307"/>
      <c r="O209" s="308"/>
      <c r="P209" s="309"/>
      <c r="Q209" s="309"/>
      <c r="R209" s="309"/>
      <c r="S209" s="309"/>
      <c r="T209" s="309"/>
      <c r="U209" s="310"/>
      <c r="V209" s="308"/>
      <c r="W209" s="309"/>
      <c r="X209" s="309"/>
      <c r="Y209" s="309"/>
      <c r="Z209" s="310"/>
      <c r="AA209" s="308"/>
      <c r="AB209" s="309"/>
      <c r="AC209" s="311"/>
      <c r="AD209" s="311"/>
      <c r="AE209" s="312"/>
      <c r="AF209" s="323"/>
      <c r="AG209" s="313"/>
      <c r="AH209" s="313"/>
      <c r="AI209" s="314"/>
      <c r="AM209" s="639"/>
      <c r="AN209" s="639"/>
      <c r="AO209" s="639"/>
      <c r="AP209" s="639"/>
      <c r="AQ209" s="639"/>
      <c r="AR209" s="639"/>
      <c r="AS209" s="639"/>
      <c r="AT209" s="639"/>
      <c r="AU209" s="639"/>
      <c r="AV209" s="639"/>
      <c r="AW209" s="639"/>
      <c r="AX209" s="639"/>
      <c r="AY209" s="639"/>
      <c r="AZ209" s="639"/>
      <c r="BA209" s="639"/>
      <c r="BB209" s="639"/>
      <c r="BC209" s="639"/>
      <c r="BD209" s="639"/>
      <c r="BE209" s="639"/>
      <c r="BF209" s="639"/>
      <c r="BG209" s="639"/>
      <c r="BH209" s="639"/>
      <c r="BI209" s="639"/>
      <c r="BJ209" s="639"/>
      <c r="BK209" s="639"/>
      <c r="BL209" s="639"/>
      <c r="BN209" s="613"/>
      <c r="BO209" s="613"/>
      <c r="BP209" s="613"/>
      <c r="BQ209" s="613"/>
      <c r="BR209" s="613"/>
      <c r="BS209" s="613"/>
      <c r="BT209" s="613"/>
      <c r="BU209" s="770"/>
      <c r="BV209" s="770"/>
      <c r="BW209" s="771"/>
      <c r="BX209" s="609"/>
    </row>
    <row r="210" spans="3:76" ht="2.25" customHeight="1">
      <c r="C210" s="216"/>
      <c r="D210" s="217"/>
      <c r="E210" s="217"/>
      <c r="F210" s="217"/>
      <c r="G210" s="217"/>
      <c r="H210" s="217"/>
      <c r="I210" s="217"/>
      <c r="J210" s="217"/>
      <c r="K210" s="217"/>
      <c r="L210" s="217"/>
      <c r="M210" s="217"/>
      <c r="N210" s="290"/>
      <c r="O210" s="315"/>
      <c r="P210" s="316"/>
      <c r="Q210" s="316"/>
      <c r="R210" s="316"/>
      <c r="S210" s="316"/>
      <c r="T210" s="316"/>
      <c r="U210" s="317"/>
      <c r="V210" s="315"/>
      <c r="W210" s="316"/>
      <c r="X210" s="316"/>
      <c r="Y210" s="316"/>
      <c r="Z210" s="317"/>
      <c r="AA210" s="315"/>
      <c r="AB210" s="316"/>
      <c r="AC210" s="318"/>
      <c r="AD210" s="318"/>
      <c r="AE210" s="319"/>
      <c r="AF210" s="324"/>
      <c r="AG210" s="324"/>
      <c r="AH210" s="324"/>
      <c r="AI210" s="325"/>
      <c r="AM210" s="639"/>
      <c r="AN210" s="639"/>
      <c r="AO210" s="639"/>
      <c r="AP210" s="639"/>
      <c r="AQ210" s="639"/>
      <c r="AR210" s="639"/>
      <c r="AS210" s="639"/>
      <c r="AT210" s="639"/>
      <c r="AU210" s="639"/>
      <c r="AV210" s="639"/>
      <c r="AW210" s="639"/>
      <c r="AX210" s="639"/>
      <c r="AY210" s="639"/>
      <c r="AZ210" s="639"/>
      <c r="BA210" s="639"/>
      <c r="BB210" s="639"/>
      <c r="BC210" s="639"/>
      <c r="BD210" s="639"/>
      <c r="BE210" s="639"/>
      <c r="BF210" s="639"/>
      <c r="BG210" s="639"/>
      <c r="BH210" s="639"/>
      <c r="BI210" s="639"/>
      <c r="BJ210" s="639"/>
      <c r="BK210" s="639"/>
      <c r="BL210" s="639"/>
      <c r="BN210" s="613"/>
      <c r="BO210" s="613"/>
      <c r="BP210" s="613"/>
      <c r="BQ210" s="613"/>
      <c r="BR210" s="613"/>
      <c r="BS210" s="613"/>
      <c r="BT210" s="613"/>
      <c r="BU210" s="770"/>
      <c r="BV210" s="770"/>
      <c r="BW210" s="771"/>
      <c r="BX210" s="609"/>
    </row>
    <row r="211" spans="3:76" ht="27.75" customHeight="1">
      <c r="C211" s="299"/>
      <c r="D211" s="300" t="s">
        <v>481</v>
      </c>
      <c r="E211" s="924"/>
      <c r="F211" s="924"/>
      <c r="G211" s="924"/>
      <c r="H211" s="924"/>
      <c r="I211" s="924"/>
      <c r="J211" s="924"/>
      <c r="K211" s="924"/>
      <c r="L211" s="924"/>
      <c r="M211" s="924"/>
      <c r="N211" s="925"/>
      <c r="O211" s="302">
        <v>200000</v>
      </c>
      <c r="P211" s="920"/>
      <c r="Q211" s="920"/>
      <c r="R211" s="920"/>
      <c r="S211" s="920"/>
      <c r="T211" s="920"/>
      <c r="U211" s="921"/>
      <c r="V211" s="302">
        <v>2000000000</v>
      </c>
      <c r="W211" s="920"/>
      <c r="X211" s="920"/>
      <c r="Y211" s="920"/>
      <c r="Z211" s="921"/>
      <c r="AA211" s="302">
        <v>200000</v>
      </c>
      <c r="AB211" s="920"/>
      <c r="AC211" s="920"/>
      <c r="AD211" s="920"/>
      <c r="AE211" s="926"/>
      <c r="AF211" s="305">
        <v>2000000000</v>
      </c>
      <c r="AG211" s="927"/>
      <c r="AH211" s="927"/>
      <c r="AI211" s="923"/>
      <c r="AM211" s="639"/>
      <c r="AN211" s="639"/>
      <c r="AO211" s="639"/>
      <c r="AP211" s="639"/>
      <c r="AQ211" s="639"/>
      <c r="AR211" s="639"/>
      <c r="AS211" s="639"/>
      <c r="AT211" s="639"/>
      <c r="AU211" s="639"/>
      <c r="AV211" s="639"/>
      <c r="AW211" s="639"/>
      <c r="AX211" s="639"/>
      <c r="AY211" s="639"/>
      <c r="AZ211" s="639"/>
      <c r="BA211" s="639"/>
      <c r="BB211" s="639"/>
      <c r="BC211" s="639"/>
      <c r="BD211" s="639"/>
      <c r="BE211" s="639"/>
      <c r="BF211" s="639"/>
      <c r="BG211" s="639"/>
      <c r="BH211" s="639"/>
      <c r="BI211" s="639"/>
      <c r="BJ211" s="639"/>
      <c r="BK211" s="639"/>
      <c r="BL211" s="639"/>
      <c r="BN211" s="613"/>
      <c r="BO211" s="613"/>
      <c r="BP211" s="613"/>
      <c r="BQ211" s="613"/>
      <c r="BR211" s="613"/>
      <c r="BS211" s="613"/>
      <c r="BT211" s="613"/>
      <c r="BU211" s="770"/>
      <c r="BV211" s="770"/>
      <c r="BW211" s="771"/>
      <c r="BX211" s="609"/>
    </row>
    <row r="212" spans="3:76" ht="2.25" customHeight="1">
      <c r="C212" s="306"/>
      <c r="D212" s="205"/>
      <c r="E212" s="205"/>
      <c r="F212" s="205"/>
      <c r="G212" s="205"/>
      <c r="H212" s="205"/>
      <c r="I212" s="205"/>
      <c r="J212" s="205"/>
      <c r="K212" s="205"/>
      <c r="L212" s="205"/>
      <c r="M212" s="205"/>
      <c r="N212" s="307"/>
      <c r="O212" s="308"/>
      <c r="P212" s="309"/>
      <c r="Q212" s="309"/>
      <c r="R212" s="309"/>
      <c r="S212" s="309"/>
      <c r="T212" s="309"/>
      <c r="U212" s="310"/>
      <c r="V212" s="308"/>
      <c r="W212" s="309"/>
      <c r="X212" s="309"/>
      <c r="Y212" s="309"/>
      <c r="Z212" s="310"/>
      <c r="AA212" s="308"/>
      <c r="AB212" s="309"/>
      <c r="AC212" s="311"/>
      <c r="AD212" s="311"/>
      <c r="AE212" s="312"/>
      <c r="AF212" s="323"/>
      <c r="AG212" s="313"/>
      <c r="AH212" s="313"/>
      <c r="AI212" s="314"/>
      <c r="AM212" s="639"/>
      <c r="AN212" s="639"/>
      <c r="AO212" s="639"/>
      <c r="AP212" s="639"/>
      <c r="AQ212" s="639"/>
      <c r="AR212" s="639"/>
      <c r="AS212" s="639"/>
      <c r="AT212" s="639"/>
      <c r="AU212" s="639"/>
      <c r="AV212" s="639"/>
      <c r="AW212" s="639"/>
      <c r="AX212" s="639"/>
      <c r="AY212" s="639"/>
      <c r="AZ212" s="639"/>
      <c r="BA212" s="639"/>
      <c r="BB212" s="639"/>
      <c r="BC212" s="639"/>
      <c r="BD212" s="639"/>
      <c r="BE212" s="639"/>
      <c r="BF212" s="639"/>
      <c r="BG212" s="639"/>
      <c r="BH212" s="639"/>
      <c r="BI212" s="639"/>
      <c r="BJ212" s="639"/>
      <c r="BK212" s="639"/>
      <c r="BL212" s="639"/>
      <c r="BN212" s="613"/>
      <c r="BO212" s="613"/>
      <c r="BP212" s="613"/>
      <c r="BQ212" s="613"/>
      <c r="BR212" s="613"/>
      <c r="BS212" s="613"/>
      <c r="BT212" s="613"/>
      <c r="BU212" s="770"/>
      <c r="BV212" s="770"/>
      <c r="BW212" s="771"/>
      <c r="BX212" s="609"/>
    </row>
    <row r="213" spans="3:76" ht="1.5" customHeight="1">
      <c r="C213" s="299"/>
      <c r="D213" s="117"/>
      <c r="E213" s="117"/>
      <c r="F213" s="117"/>
      <c r="G213" s="117"/>
      <c r="H213" s="117"/>
      <c r="I213" s="117"/>
      <c r="J213" s="117"/>
      <c r="K213" s="117"/>
      <c r="L213" s="117"/>
      <c r="M213" s="117"/>
      <c r="N213" s="326"/>
      <c r="O213" s="327"/>
      <c r="P213" s="328"/>
      <c r="Q213" s="328"/>
      <c r="R213" s="328"/>
      <c r="S213" s="328"/>
      <c r="T213" s="328"/>
      <c r="U213" s="329"/>
      <c r="V213" s="328"/>
      <c r="W213" s="328"/>
      <c r="X213" s="328"/>
      <c r="Y213" s="328"/>
      <c r="Z213" s="328"/>
      <c r="AA213" s="327"/>
      <c r="AB213" s="328"/>
      <c r="AC213" s="330"/>
      <c r="AD213" s="330"/>
      <c r="AE213" s="331"/>
      <c r="AF213" s="324"/>
      <c r="AG213" s="324"/>
      <c r="AH213" s="324"/>
      <c r="AI213" s="325"/>
      <c r="AM213" s="639"/>
      <c r="AN213" s="639"/>
      <c r="AO213" s="639"/>
      <c r="AP213" s="639"/>
      <c r="AQ213" s="639"/>
      <c r="AR213" s="639"/>
      <c r="AS213" s="639"/>
      <c r="AT213" s="639"/>
      <c r="AU213" s="639"/>
      <c r="AV213" s="639"/>
      <c r="AW213" s="639"/>
      <c r="AX213" s="639"/>
      <c r="AY213" s="639"/>
      <c r="AZ213" s="639"/>
      <c r="BA213" s="639"/>
      <c r="BB213" s="639"/>
      <c r="BC213" s="639"/>
      <c r="BD213" s="639"/>
      <c r="BE213" s="639"/>
      <c r="BF213" s="639"/>
      <c r="BG213" s="639"/>
      <c r="BH213" s="639"/>
      <c r="BI213" s="639"/>
      <c r="BJ213" s="639"/>
      <c r="BK213" s="639"/>
      <c r="BL213" s="639"/>
      <c r="BN213" s="613"/>
      <c r="BO213" s="613"/>
      <c r="BP213" s="613"/>
      <c r="BQ213" s="613"/>
      <c r="BR213" s="613"/>
      <c r="BS213" s="613"/>
      <c r="BT213" s="613"/>
      <c r="BU213" s="770"/>
      <c r="BV213" s="770"/>
      <c r="BW213" s="771"/>
      <c r="BX213" s="609"/>
    </row>
    <row r="214" spans="3:76" ht="28.5" customHeight="1">
      <c r="C214" s="299"/>
      <c r="D214" s="300" t="s">
        <v>482</v>
      </c>
      <c r="E214" s="924"/>
      <c r="F214" s="924"/>
      <c r="G214" s="924"/>
      <c r="H214" s="924"/>
      <c r="I214" s="924"/>
      <c r="J214" s="924"/>
      <c r="K214" s="924"/>
      <c r="L214" s="924"/>
      <c r="M214" s="924"/>
      <c r="N214" s="925"/>
      <c r="O214" s="302">
        <v>490000</v>
      </c>
      <c r="P214" s="920"/>
      <c r="Q214" s="920"/>
      <c r="R214" s="920"/>
      <c r="S214" s="920"/>
      <c r="T214" s="920"/>
      <c r="U214" s="921"/>
      <c r="V214" s="302">
        <v>4900000000</v>
      </c>
      <c r="W214" s="303"/>
      <c r="X214" s="303"/>
      <c r="Y214" s="303"/>
      <c r="Z214" s="304"/>
      <c r="AA214" s="302">
        <v>490000</v>
      </c>
      <c r="AB214" s="920"/>
      <c r="AC214" s="920"/>
      <c r="AD214" s="920"/>
      <c r="AE214" s="921"/>
      <c r="AF214" s="305">
        <v>4900000000</v>
      </c>
      <c r="AG214" s="922"/>
      <c r="AH214" s="922"/>
      <c r="AI214" s="923"/>
      <c r="AM214" s="639"/>
      <c r="AN214" s="639"/>
      <c r="AO214" s="639"/>
      <c r="AP214" s="639"/>
      <c r="AQ214" s="639"/>
      <c r="AR214" s="639"/>
      <c r="AS214" s="639"/>
      <c r="AT214" s="639"/>
      <c r="AU214" s="639"/>
      <c r="AV214" s="639"/>
      <c r="AW214" s="639"/>
      <c r="AX214" s="639"/>
      <c r="AY214" s="639"/>
      <c r="AZ214" s="639"/>
      <c r="BA214" s="639"/>
      <c r="BB214" s="639"/>
      <c r="BC214" s="639"/>
      <c r="BD214" s="639"/>
      <c r="BE214" s="639"/>
      <c r="BF214" s="639"/>
      <c r="BG214" s="639"/>
      <c r="BH214" s="639"/>
      <c r="BI214" s="639"/>
      <c r="BJ214" s="639"/>
      <c r="BK214" s="639"/>
      <c r="BL214" s="639"/>
      <c r="BN214" s="613"/>
      <c r="BO214" s="613"/>
      <c r="BP214" s="613"/>
      <c r="BQ214" s="613"/>
      <c r="BR214" s="613"/>
      <c r="BS214" s="613"/>
      <c r="BT214" s="613"/>
      <c r="BU214" s="770"/>
      <c r="BV214" s="770"/>
      <c r="BW214" s="771"/>
      <c r="BX214" s="609"/>
    </row>
    <row r="215" spans="3:76" ht="2.25" customHeight="1">
      <c r="C215" s="299"/>
      <c r="D215" s="117"/>
      <c r="E215" s="117"/>
      <c r="F215" s="117"/>
      <c r="G215" s="117"/>
      <c r="H215" s="117"/>
      <c r="I215" s="117"/>
      <c r="J215" s="117"/>
      <c r="K215" s="117"/>
      <c r="L215" s="117"/>
      <c r="M215" s="117"/>
      <c r="N215" s="326"/>
      <c r="O215" s="327"/>
      <c r="P215" s="328"/>
      <c r="Q215" s="328"/>
      <c r="R215" s="328"/>
      <c r="S215" s="328"/>
      <c r="T215" s="328"/>
      <c r="U215" s="329"/>
      <c r="V215" s="328"/>
      <c r="W215" s="328"/>
      <c r="X215" s="328"/>
      <c r="Y215" s="328"/>
      <c r="Z215" s="328"/>
      <c r="AA215" s="332"/>
      <c r="AB215" s="333"/>
      <c r="AC215" s="334"/>
      <c r="AD215" s="334"/>
      <c r="AE215" s="335"/>
      <c r="AF215" s="324"/>
      <c r="AG215" s="324"/>
      <c r="AH215" s="324"/>
      <c r="AI215" s="325"/>
      <c r="AM215" s="639"/>
      <c r="AN215" s="639"/>
      <c r="AO215" s="639"/>
      <c r="AP215" s="639"/>
      <c r="AQ215" s="639"/>
      <c r="AR215" s="639"/>
      <c r="AS215" s="639"/>
      <c r="AT215" s="639"/>
      <c r="AU215" s="639"/>
      <c r="AV215" s="639"/>
      <c r="AW215" s="639"/>
      <c r="AX215" s="639"/>
      <c r="AY215" s="639"/>
      <c r="AZ215" s="639"/>
      <c r="BA215" s="639"/>
      <c r="BB215" s="639"/>
      <c r="BC215" s="639"/>
      <c r="BD215" s="639"/>
      <c r="BE215" s="639"/>
      <c r="BF215" s="639"/>
      <c r="BG215" s="639"/>
      <c r="BH215" s="639"/>
      <c r="BI215" s="639"/>
      <c r="BJ215" s="639"/>
      <c r="BK215" s="639"/>
      <c r="BL215" s="639"/>
      <c r="BN215" s="613"/>
      <c r="BO215" s="613"/>
      <c r="BP215" s="613"/>
      <c r="BQ215" s="613"/>
      <c r="BR215" s="613"/>
      <c r="BS215" s="613"/>
      <c r="BT215" s="613"/>
      <c r="BU215" s="770"/>
      <c r="BV215" s="770"/>
      <c r="BW215" s="771"/>
      <c r="BX215" s="609"/>
    </row>
    <row r="216" spans="3:76" ht="2.25" customHeight="1">
      <c r="C216" s="216"/>
      <c r="D216" s="217"/>
      <c r="E216" s="217"/>
      <c r="F216" s="217"/>
      <c r="G216" s="217"/>
      <c r="H216" s="217"/>
      <c r="I216" s="217"/>
      <c r="J216" s="217"/>
      <c r="K216" s="217"/>
      <c r="L216" s="217"/>
      <c r="M216" s="217"/>
      <c r="N216" s="290"/>
      <c r="O216" s="315"/>
      <c r="P216" s="316"/>
      <c r="Q216" s="316"/>
      <c r="R216" s="316"/>
      <c r="S216" s="316"/>
      <c r="T216" s="316"/>
      <c r="U216" s="317"/>
      <c r="V216" s="316"/>
      <c r="W216" s="316"/>
      <c r="X216" s="316"/>
      <c r="Y216" s="316"/>
      <c r="Z216" s="316"/>
      <c r="AA216" s="336"/>
      <c r="AB216" s="337"/>
      <c r="AC216" s="338"/>
      <c r="AD216" s="338"/>
      <c r="AE216" s="339"/>
      <c r="AF216" s="321"/>
      <c r="AG216" s="321"/>
      <c r="AH216" s="321"/>
      <c r="AI216" s="322"/>
      <c r="AM216" s="639"/>
      <c r="AN216" s="639"/>
      <c r="AO216" s="639"/>
      <c r="AP216" s="639"/>
      <c r="AQ216" s="639"/>
      <c r="AR216" s="639"/>
      <c r="AS216" s="639"/>
      <c r="AT216" s="639"/>
      <c r="AU216" s="639"/>
      <c r="AV216" s="639"/>
      <c r="AW216" s="639"/>
      <c r="AX216" s="639"/>
      <c r="AY216" s="639"/>
      <c r="AZ216" s="639"/>
      <c r="BA216" s="639"/>
      <c r="BB216" s="639"/>
      <c r="BC216" s="639"/>
      <c r="BD216" s="639"/>
      <c r="BE216" s="639"/>
      <c r="BF216" s="639"/>
      <c r="BG216" s="639"/>
      <c r="BH216" s="639"/>
      <c r="BI216" s="639"/>
      <c r="BJ216" s="639"/>
      <c r="BK216" s="639"/>
      <c r="BL216" s="639"/>
      <c r="BN216" s="613"/>
      <c r="BO216" s="613"/>
      <c r="BP216" s="613"/>
      <c r="BQ216" s="613"/>
      <c r="BR216" s="613"/>
      <c r="BS216" s="613"/>
      <c r="BT216" s="613"/>
      <c r="BU216" s="770"/>
      <c r="BV216" s="770"/>
      <c r="BW216" s="771"/>
      <c r="BX216" s="609"/>
    </row>
    <row r="217" spans="3:76" ht="24" customHeight="1">
      <c r="C217" s="299"/>
      <c r="D217" s="300" t="s">
        <v>483</v>
      </c>
      <c r="E217" s="924"/>
      <c r="F217" s="924"/>
      <c r="G217" s="924"/>
      <c r="H217" s="924"/>
      <c r="I217" s="924"/>
      <c r="J217" s="924"/>
      <c r="K217" s="924"/>
      <c r="L217" s="924"/>
      <c r="M217" s="924"/>
      <c r="N217" s="925"/>
      <c r="O217" s="302"/>
      <c r="P217" s="920"/>
      <c r="Q217" s="920"/>
      <c r="R217" s="920"/>
      <c r="S217" s="920"/>
      <c r="T217" s="920"/>
      <c r="U217" s="921"/>
      <c r="V217" s="302"/>
      <c r="W217" s="303"/>
      <c r="X217" s="303"/>
      <c r="Y217" s="303"/>
      <c r="Z217" s="304"/>
      <c r="AA217" s="302">
        <v>5000</v>
      </c>
      <c r="AB217" s="920"/>
      <c r="AC217" s="920"/>
      <c r="AD217" s="920"/>
      <c r="AE217" s="921"/>
      <c r="AF217" s="305">
        <v>53000000</v>
      </c>
      <c r="AG217" s="922"/>
      <c r="AH217" s="922"/>
      <c r="AI217" s="923"/>
      <c r="AM217" s="639"/>
      <c r="AN217" s="639"/>
      <c r="AO217" s="639"/>
      <c r="AP217" s="639"/>
      <c r="AQ217" s="639"/>
      <c r="AR217" s="639"/>
      <c r="AS217" s="639"/>
      <c r="AT217" s="639"/>
      <c r="AU217" s="639"/>
      <c r="AV217" s="639"/>
      <c r="AW217" s="639"/>
      <c r="AX217" s="639"/>
      <c r="AY217" s="639"/>
      <c r="AZ217" s="639"/>
      <c r="BA217" s="639"/>
      <c r="BB217" s="639"/>
      <c r="BC217" s="639"/>
      <c r="BD217" s="639"/>
      <c r="BE217" s="639"/>
      <c r="BF217" s="639"/>
      <c r="BG217" s="639"/>
      <c r="BH217" s="639"/>
      <c r="BI217" s="639"/>
      <c r="BJ217" s="639"/>
      <c r="BK217" s="639"/>
      <c r="BL217" s="639"/>
      <c r="BN217" s="613"/>
      <c r="BO217" s="613"/>
      <c r="BP217" s="613"/>
      <c r="BQ217" s="613"/>
      <c r="BR217" s="613"/>
      <c r="BS217" s="613"/>
      <c r="BT217" s="613"/>
      <c r="BU217" s="770"/>
      <c r="BV217" s="770"/>
      <c r="BW217" s="771"/>
      <c r="BX217" s="609"/>
    </row>
    <row r="218" spans="3:76" ht="2.25" customHeight="1">
      <c r="C218" s="306"/>
      <c r="D218" s="205"/>
      <c r="E218" s="205"/>
      <c r="F218" s="205"/>
      <c r="G218" s="205"/>
      <c r="H218" s="205"/>
      <c r="I218" s="205"/>
      <c r="J218" s="205"/>
      <c r="K218" s="205"/>
      <c r="L218" s="205"/>
      <c r="M218" s="205"/>
      <c r="N218" s="307"/>
      <c r="O218" s="340"/>
      <c r="P218" s="341"/>
      <c r="Q218" s="341"/>
      <c r="R218" s="341"/>
      <c r="S218" s="341"/>
      <c r="T218" s="341"/>
      <c r="U218" s="342"/>
      <c r="V218" s="341"/>
      <c r="W218" s="341"/>
      <c r="X218" s="341"/>
      <c r="Y218" s="341"/>
      <c r="Z218" s="341"/>
      <c r="AA218" s="299"/>
      <c r="AB218" s="117"/>
      <c r="AC218" s="81"/>
      <c r="AD218" s="88"/>
      <c r="AE218" s="343"/>
      <c r="AF218" s="324"/>
      <c r="AG218" s="324"/>
      <c r="AH218" s="324"/>
      <c r="AI218" s="325"/>
      <c r="AM218" s="639"/>
      <c r="AN218" s="639"/>
      <c r="AO218" s="639"/>
      <c r="AP218" s="639"/>
      <c r="AQ218" s="639"/>
      <c r="AR218" s="639"/>
      <c r="AS218" s="639"/>
      <c r="AT218" s="639"/>
      <c r="AU218" s="639"/>
      <c r="AV218" s="639"/>
      <c r="AW218" s="639"/>
      <c r="AX218" s="639"/>
      <c r="AY218" s="639"/>
      <c r="AZ218" s="639"/>
      <c r="BA218" s="639"/>
      <c r="BB218" s="639"/>
      <c r="BC218" s="639"/>
      <c r="BD218" s="639"/>
      <c r="BE218" s="639"/>
      <c r="BF218" s="639"/>
      <c r="BG218" s="639"/>
      <c r="BH218" s="639"/>
      <c r="BI218" s="639"/>
      <c r="BJ218" s="639"/>
      <c r="BK218" s="639"/>
      <c r="BL218" s="639"/>
      <c r="BN218" s="613"/>
      <c r="BO218" s="613"/>
      <c r="BP218" s="613"/>
      <c r="BQ218" s="613"/>
      <c r="BR218" s="613"/>
      <c r="BS218" s="613"/>
      <c r="BT218" s="613"/>
      <c r="BU218" s="770"/>
      <c r="BV218" s="770"/>
      <c r="BW218" s="771"/>
      <c r="BX218" s="609"/>
    </row>
    <row r="219" spans="3:76" ht="22.5" customHeight="1">
      <c r="C219" s="299"/>
      <c r="D219" s="344" t="s">
        <v>484</v>
      </c>
      <c r="E219" s="344"/>
      <c r="F219" s="344"/>
      <c r="G219" s="344"/>
      <c r="H219" s="344"/>
      <c r="I219" s="344"/>
      <c r="J219" s="344"/>
      <c r="K219" s="344"/>
      <c r="L219" s="344"/>
      <c r="M219" s="344"/>
      <c r="N219" s="345"/>
      <c r="O219" s="302"/>
      <c r="P219" s="920"/>
      <c r="Q219" s="920"/>
      <c r="R219" s="920"/>
      <c r="S219" s="920"/>
      <c r="T219" s="920"/>
      <c r="U219" s="921"/>
      <c r="V219" s="346"/>
      <c r="W219" s="347"/>
      <c r="X219" s="347"/>
      <c r="Y219" s="347"/>
      <c r="Z219" s="348"/>
      <c r="AA219" s="813">
        <v>27000</v>
      </c>
      <c r="AB219" s="814"/>
      <c r="AC219" s="814"/>
      <c r="AD219" s="814"/>
      <c r="AE219" s="815"/>
      <c r="AF219" s="349">
        <v>351228930</v>
      </c>
      <c r="AG219" s="350"/>
      <c r="AH219" s="350"/>
      <c r="AI219" s="351"/>
      <c r="AM219" s="639"/>
      <c r="AN219" s="639"/>
      <c r="AO219" s="639"/>
      <c r="AP219" s="639"/>
      <c r="AQ219" s="639"/>
      <c r="AR219" s="639"/>
      <c r="AS219" s="639"/>
      <c r="AT219" s="639"/>
      <c r="AU219" s="639"/>
      <c r="AV219" s="639"/>
      <c r="AW219" s="639"/>
      <c r="AX219" s="639"/>
      <c r="AY219" s="639"/>
      <c r="AZ219" s="639"/>
      <c r="BA219" s="639"/>
      <c r="BB219" s="639"/>
      <c r="BC219" s="639"/>
      <c r="BD219" s="639"/>
      <c r="BE219" s="639"/>
      <c r="BF219" s="639"/>
      <c r="BG219" s="639"/>
      <c r="BH219" s="639"/>
      <c r="BI219" s="639"/>
      <c r="BJ219" s="639"/>
      <c r="BK219" s="639"/>
      <c r="BL219" s="639"/>
      <c r="BN219" s="613"/>
      <c r="BO219" s="613"/>
      <c r="BP219" s="613"/>
      <c r="BQ219" s="613"/>
      <c r="BR219" s="613"/>
      <c r="BS219" s="613"/>
      <c r="BT219" s="613"/>
      <c r="BU219" s="770"/>
      <c r="BV219" s="770"/>
      <c r="BW219" s="771"/>
      <c r="BX219" s="609"/>
    </row>
    <row r="220" spans="3:76" ht="2.25" customHeight="1">
      <c r="C220" s="306"/>
      <c r="D220" s="205"/>
      <c r="E220" s="205"/>
      <c r="F220" s="205"/>
      <c r="G220" s="205"/>
      <c r="H220" s="205"/>
      <c r="I220" s="205"/>
      <c r="J220" s="205"/>
      <c r="K220" s="205"/>
      <c r="L220" s="205"/>
      <c r="M220" s="205"/>
      <c r="N220" s="307"/>
      <c r="O220" s="306"/>
      <c r="P220" s="205"/>
      <c r="Q220" s="205"/>
      <c r="R220" s="205"/>
      <c r="S220" s="205"/>
      <c r="T220" s="205"/>
      <c r="U220" s="307"/>
      <c r="V220" s="205"/>
      <c r="W220" s="205"/>
      <c r="X220" s="205"/>
      <c r="Y220" s="205"/>
      <c r="Z220" s="205"/>
      <c r="AA220" s="306"/>
      <c r="AB220" s="205"/>
      <c r="AC220" s="180"/>
      <c r="AD220" s="352"/>
      <c r="AE220" s="353"/>
      <c r="AF220" s="352"/>
      <c r="AG220" s="352"/>
      <c r="AH220" s="352"/>
      <c r="AI220" s="353"/>
      <c r="AM220" s="639"/>
      <c r="AN220" s="639"/>
      <c r="AO220" s="639"/>
      <c r="AP220" s="639"/>
      <c r="AQ220" s="639"/>
      <c r="AR220" s="639"/>
      <c r="AS220" s="639"/>
      <c r="AT220" s="639"/>
      <c r="AU220" s="639"/>
      <c r="AV220" s="639"/>
      <c r="AW220" s="639"/>
      <c r="AX220" s="639"/>
      <c r="AY220" s="639"/>
      <c r="AZ220" s="639"/>
      <c r="BA220" s="639"/>
      <c r="BB220" s="639"/>
      <c r="BC220" s="639"/>
      <c r="BD220" s="639"/>
      <c r="BE220" s="639"/>
      <c r="BF220" s="639"/>
      <c r="BG220" s="639"/>
      <c r="BH220" s="639"/>
      <c r="BI220" s="639"/>
      <c r="BJ220" s="639"/>
      <c r="BK220" s="639"/>
      <c r="BL220" s="639"/>
      <c r="BN220" s="613"/>
      <c r="BO220" s="613"/>
      <c r="BP220" s="613"/>
      <c r="BQ220" s="613"/>
      <c r="BR220" s="613"/>
      <c r="BS220" s="613"/>
      <c r="BT220" s="613"/>
      <c r="BU220" s="770"/>
      <c r="BV220" s="770"/>
      <c r="BW220" s="771"/>
      <c r="BX220" s="609"/>
    </row>
    <row r="221" spans="1:78" s="361" customFormat="1" ht="21.75" customHeight="1">
      <c r="A221" s="60"/>
      <c r="B221" s="61"/>
      <c r="C221" s="354"/>
      <c r="D221" s="297" t="s">
        <v>485</v>
      </c>
      <c r="E221" s="297"/>
      <c r="F221" s="297"/>
      <c r="G221" s="297"/>
      <c r="H221" s="297"/>
      <c r="I221" s="297"/>
      <c r="J221" s="297"/>
      <c r="K221" s="297"/>
      <c r="L221" s="297"/>
      <c r="M221" s="297"/>
      <c r="N221" s="298"/>
      <c r="O221" s="355">
        <f>SUM(O202:U219)</f>
        <v>1015000</v>
      </c>
      <c r="P221" s="356"/>
      <c r="Q221" s="356"/>
      <c r="R221" s="356"/>
      <c r="S221" s="356"/>
      <c r="T221" s="356"/>
      <c r="U221" s="357"/>
      <c r="V221" s="355">
        <f>SUM(V202:Z219)</f>
        <v>11910000000</v>
      </c>
      <c r="W221" s="356"/>
      <c r="X221" s="356"/>
      <c r="Y221" s="356"/>
      <c r="Z221" s="357"/>
      <c r="AA221" s="355">
        <f>AA202+AA205+AA208+AA211+AA214+AA217+AA219</f>
        <v>1047000</v>
      </c>
      <c r="AB221" s="356"/>
      <c r="AC221" s="356"/>
      <c r="AD221" s="356"/>
      <c r="AE221" s="357"/>
      <c r="AF221" s="358">
        <f>AF202+AF205+AF208+AF211+AF214+AF217+AF219</f>
        <v>12314228930</v>
      </c>
      <c r="AG221" s="359"/>
      <c r="AH221" s="359"/>
      <c r="AI221" s="360"/>
      <c r="AK221" s="61"/>
      <c r="AL221" s="61"/>
      <c r="AM221" s="136"/>
      <c r="AN221" s="136"/>
      <c r="AO221" s="136"/>
      <c r="AP221" s="136"/>
      <c r="AQ221" s="136"/>
      <c r="AR221" s="136"/>
      <c r="AS221" s="136"/>
      <c r="AT221" s="136"/>
      <c r="AU221" s="136"/>
      <c r="AV221" s="136"/>
      <c r="AW221" s="136"/>
      <c r="AX221" s="136"/>
      <c r="AY221" s="136"/>
      <c r="AZ221" s="136"/>
      <c r="BA221" s="136"/>
      <c r="BB221" s="136"/>
      <c r="BC221" s="136"/>
      <c r="BD221" s="136"/>
      <c r="BE221" s="136"/>
      <c r="BF221" s="136"/>
      <c r="BG221" s="136"/>
      <c r="BH221" s="136"/>
      <c r="BI221" s="136"/>
      <c r="BJ221" s="136"/>
      <c r="BK221" s="136"/>
      <c r="BL221" s="136"/>
      <c r="BM221" s="103"/>
      <c r="BN221" s="100"/>
      <c r="BO221" s="100"/>
      <c r="BP221" s="100"/>
      <c r="BQ221" s="100"/>
      <c r="BR221" s="100"/>
      <c r="BS221" s="100"/>
      <c r="BT221" s="100"/>
      <c r="BU221" s="680">
        <f>'[1]Bao cao'!Y79-'Thuyet minh'!V221</f>
        <v>0</v>
      </c>
      <c r="BV221" s="638">
        <f>'[1]Bao cao'!AG79-'Thuyet minh'!AF221</f>
        <v>0</v>
      </c>
      <c r="BW221" s="928"/>
      <c r="BX221" s="929"/>
      <c r="BZ221" s="930"/>
    </row>
    <row r="222" spans="1:76" ht="19.5" customHeight="1" hidden="1">
      <c r="A222" s="78" t="str">
        <f>'[1]Bao cao'!U79</f>
        <v>V.06</v>
      </c>
      <c r="B222" s="61" t="s">
        <v>349</v>
      </c>
      <c r="C222" s="136" t="s">
        <v>473</v>
      </c>
      <c r="D222" s="116"/>
      <c r="E222" s="116"/>
      <c r="F222" s="116"/>
      <c r="G222" s="116"/>
      <c r="H222" s="116"/>
      <c r="I222" s="116"/>
      <c r="J222" s="116"/>
      <c r="K222" s="116"/>
      <c r="L222" s="116"/>
      <c r="M222" s="116"/>
      <c r="N222" s="116"/>
      <c r="O222" s="116"/>
      <c r="P222" s="116"/>
      <c r="Q222" s="116"/>
      <c r="R222" s="116"/>
      <c r="S222" s="116"/>
      <c r="T222" s="116"/>
      <c r="U222" s="116"/>
      <c r="V222" s="116"/>
      <c r="AC222" s="120"/>
      <c r="AD222" s="82"/>
      <c r="AE222" s="82"/>
      <c r="AF222" s="82"/>
      <c r="AG222" s="82"/>
      <c r="AH222" s="82"/>
      <c r="AI222" s="82"/>
      <c r="AK222" s="584">
        <v>11</v>
      </c>
      <c r="AL222" s="584" t="s">
        <v>349</v>
      </c>
      <c r="AM222" s="652" t="s">
        <v>893</v>
      </c>
      <c r="AN222" s="639"/>
      <c r="AO222" s="639"/>
      <c r="AP222" s="639"/>
      <c r="AQ222" s="639"/>
      <c r="AR222" s="639"/>
      <c r="AS222" s="639"/>
      <c r="AT222" s="639"/>
      <c r="AU222" s="639"/>
      <c r="AV222" s="639"/>
      <c r="AW222" s="639"/>
      <c r="AX222" s="639"/>
      <c r="AY222" s="639"/>
      <c r="AZ222" s="639"/>
      <c r="BA222" s="639"/>
      <c r="BB222" s="639"/>
      <c r="BC222" s="639"/>
      <c r="BD222" s="639"/>
      <c r="BE222" s="639"/>
      <c r="BF222" s="639"/>
      <c r="BG222" s="639"/>
      <c r="BH222" s="639"/>
      <c r="BI222" s="639"/>
      <c r="BJ222" s="639"/>
      <c r="BK222" s="639"/>
      <c r="BL222" s="639"/>
      <c r="BN222" s="613"/>
      <c r="BO222" s="613"/>
      <c r="BP222" s="613"/>
      <c r="BQ222" s="613"/>
      <c r="BR222" s="613"/>
      <c r="BS222" s="613"/>
      <c r="BT222" s="613"/>
      <c r="BW222" s="608"/>
      <c r="BX222" s="609"/>
    </row>
    <row r="223" spans="3:76" ht="19.5" customHeight="1" hidden="1">
      <c r="C223" s="136"/>
      <c r="D223" s="116"/>
      <c r="E223" s="116"/>
      <c r="F223" s="116"/>
      <c r="G223" s="116"/>
      <c r="H223" s="116"/>
      <c r="I223" s="116"/>
      <c r="J223" s="116"/>
      <c r="K223" s="116"/>
      <c r="L223" s="116"/>
      <c r="M223" s="116"/>
      <c r="N223" s="116"/>
      <c r="O223" s="116"/>
      <c r="P223" s="116"/>
      <c r="Q223" s="116"/>
      <c r="R223" s="116"/>
      <c r="S223" s="116"/>
      <c r="T223" s="116"/>
      <c r="U223" s="116"/>
      <c r="V223" s="116"/>
      <c r="X223" s="81"/>
      <c r="Y223" s="84" t="str">
        <f>'[1]Danh muc'!$B$17</f>
        <v>Số cuối năm</v>
      </c>
      <c r="Z223" s="85"/>
      <c r="AA223" s="85"/>
      <c r="AB223" s="85"/>
      <c r="AE223" s="84" t="str">
        <f>'[1]Danh muc'!$B$19</f>
        <v>Số đầu năm</v>
      </c>
      <c r="AF223" s="85"/>
      <c r="AG223" s="85"/>
      <c r="AH223" s="85"/>
      <c r="AI223" s="85"/>
      <c r="AM223" s="652"/>
      <c r="AN223" s="639"/>
      <c r="AO223" s="639"/>
      <c r="AP223" s="639"/>
      <c r="AQ223" s="639"/>
      <c r="AR223" s="639"/>
      <c r="AS223" s="639"/>
      <c r="AT223" s="639"/>
      <c r="AU223" s="639"/>
      <c r="AV223" s="639"/>
      <c r="AW223" s="639"/>
      <c r="AX223" s="639"/>
      <c r="AY223" s="639"/>
      <c r="AZ223" s="639"/>
      <c r="BA223" s="639"/>
      <c r="BB223" s="639"/>
      <c r="BC223" s="639"/>
      <c r="BD223" s="639"/>
      <c r="BE223" s="639"/>
      <c r="BF223" s="639"/>
      <c r="BG223" s="639"/>
      <c r="BH223" s="639"/>
      <c r="BI223" s="639"/>
      <c r="BJ223" s="639"/>
      <c r="BK223" s="639"/>
      <c r="BL223" s="639"/>
      <c r="BN223" s="613"/>
      <c r="BO223" s="613"/>
      <c r="BP223" s="613"/>
      <c r="BQ223" s="613"/>
      <c r="BR223" s="613"/>
      <c r="BS223" s="613"/>
      <c r="BT223" s="613"/>
      <c r="BW223" s="608"/>
      <c r="BX223" s="609"/>
    </row>
    <row r="224" spans="3:76" ht="19.5" customHeight="1" hidden="1">
      <c r="C224" s="62" t="s">
        <v>486</v>
      </c>
      <c r="R224" s="81"/>
      <c r="S224" s="81"/>
      <c r="T224" s="81"/>
      <c r="U224" s="81"/>
      <c r="X224" s="88"/>
      <c r="Y224" s="89"/>
      <c r="Z224" s="89"/>
      <c r="AA224" s="89"/>
      <c r="AB224" s="89"/>
      <c r="AC224" s="133"/>
      <c r="AD224" s="133"/>
      <c r="AE224" s="89"/>
      <c r="AF224" s="89"/>
      <c r="AG224" s="89"/>
      <c r="AH224" s="89"/>
      <c r="AI224" s="89"/>
      <c r="AM224" s="645" t="s">
        <v>894</v>
      </c>
      <c r="BG224" s="615"/>
      <c r="BH224" s="615"/>
      <c r="BI224" s="615"/>
      <c r="BJ224" s="615"/>
      <c r="BK224" s="615"/>
      <c r="BL224" s="615"/>
      <c r="BN224" s="615"/>
      <c r="BO224" s="615"/>
      <c r="BP224" s="615"/>
      <c r="BQ224" s="615"/>
      <c r="BR224" s="615"/>
      <c r="BS224" s="615"/>
      <c r="BT224" s="616"/>
      <c r="BW224" s="608"/>
      <c r="BX224" s="609"/>
    </row>
    <row r="225" spans="3:76" ht="19.5" customHeight="1" hidden="1">
      <c r="C225" s="62" t="s">
        <v>487</v>
      </c>
      <c r="D225" s="104"/>
      <c r="E225" s="104"/>
      <c r="F225" s="104"/>
      <c r="G225" s="104"/>
      <c r="H225" s="104"/>
      <c r="I225" s="104"/>
      <c r="J225" s="104"/>
      <c r="K225" s="104"/>
      <c r="L225" s="104"/>
      <c r="M225" s="104"/>
      <c r="N225" s="104"/>
      <c r="O225" s="104"/>
      <c r="P225" s="104"/>
      <c r="Q225" s="104"/>
      <c r="R225" s="111"/>
      <c r="S225" s="81"/>
      <c r="T225" s="81"/>
      <c r="U225" s="81"/>
      <c r="X225" s="88"/>
      <c r="Y225" s="105"/>
      <c r="Z225" s="105"/>
      <c r="AA225" s="105"/>
      <c r="AB225" s="105"/>
      <c r="AC225" s="133"/>
      <c r="AD225" s="133"/>
      <c r="AE225" s="91"/>
      <c r="AF225" s="91"/>
      <c r="AG225" s="91"/>
      <c r="AH225" s="91"/>
      <c r="AI225" s="91"/>
      <c r="AM225" s="645" t="s">
        <v>895</v>
      </c>
      <c r="AN225" s="645"/>
      <c r="AO225" s="645"/>
      <c r="AP225" s="645"/>
      <c r="AQ225" s="645"/>
      <c r="AR225" s="645"/>
      <c r="AS225" s="645"/>
      <c r="AT225" s="645"/>
      <c r="AU225" s="645"/>
      <c r="AV225" s="645"/>
      <c r="AW225" s="645"/>
      <c r="AX225" s="645"/>
      <c r="AY225" s="645"/>
      <c r="AZ225" s="645"/>
      <c r="BA225" s="645"/>
      <c r="BB225" s="645"/>
      <c r="BC225" s="645"/>
      <c r="BD225" s="645"/>
      <c r="BG225" s="615"/>
      <c r="BH225" s="615"/>
      <c r="BI225" s="615"/>
      <c r="BJ225" s="615"/>
      <c r="BK225" s="615"/>
      <c r="BL225" s="615"/>
      <c r="BN225" s="615"/>
      <c r="BO225" s="615"/>
      <c r="BP225" s="615"/>
      <c r="BQ225" s="615"/>
      <c r="BR225" s="615"/>
      <c r="BS225" s="615"/>
      <c r="BT225" s="616"/>
      <c r="BW225" s="608"/>
      <c r="BX225" s="609"/>
    </row>
    <row r="226" spans="3:76" ht="19.5" customHeight="1" hidden="1">
      <c r="C226" s="62" t="s">
        <v>488</v>
      </c>
      <c r="D226" s="104"/>
      <c r="E226" s="104"/>
      <c r="F226" s="104"/>
      <c r="G226" s="104"/>
      <c r="H226" s="104"/>
      <c r="I226" s="104"/>
      <c r="J226" s="104"/>
      <c r="K226" s="104"/>
      <c r="L226" s="104"/>
      <c r="M226" s="104"/>
      <c r="N226" s="104"/>
      <c r="O226" s="104"/>
      <c r="P226" s="104"/>
      <c r="Q226" s="104"/>
      <c r="R226" s="111"/>
      <c r="S226" s="81"/>
      <c r="T226" s="81"/>
      <c r="U226" s="81"/>
      <c r="X226" s="88"/>
      <c r="Y226" s="105"/>
      <c r="Z226" s="105"/>
      <c r="AA226" s="105"/>
      <c r="AB226" s="105"/>
      <c r="AC226" s="133"/>
      <c r="AD226" s="133"/>
      <c r="AE226" s="91"/>
      <c r="AF226" s="91"/>
      <c r="AG226" s="91"/>
      <c r="AH226" s="91"/>
      <c r="AI226" s="91"/>
      <c r="AM226" s="645" t="s">
        <v>896</v>
      </c>
      <c r="AN226" s="645"/>
      <c r="AO226" s="645"/>
      <c r="AP226" s="645"/>
      <c r="AQ226" s="645"/>
      <c r="AR226" s="645"/>
      <c r="AS226" s="645"/>
      <c r="AT226" s="645"/>
      <c r="AU226" s="645"/>
      <c r="AV226" s="645"/>
      <c r="AW226" s="645"/>
      <c r="AX226" s="645"/>
      <c r="AY226" s="645"/>
      <c r="AZ226" s="645"/>
      <c r="BA226" s="645"/>
      <c r="BB226" s="645"/>
      <c r="BC226" s="645"/>
      <c r="BD226" s="645"/>
      <c r="BG226" s="615"/>
      <c r="BH226" s="615"/>
      <c r="BI226" s="615"/>
      <c r="BJ226" s="615"/>
      <c r="BK226" s="615"/>
      <c r="BL226" s="615"/>
      <c r="BN226" s="615"/>
      <c r="BO226" s="615"/>
      <c r="BP226" s="615"/>
      <c r="BQ226" s="615"/>
      <c r="BR226" s="615"/>
      <c r="BS226" s="615"/>
      <c r="BT226" s="616"/>
      <c r="BW226" s="608"/>
      <c r="BX226" s="609"/>
    </row>
    <row r="227" spans="3:76" ht="19.5" customHeight="1" hidden="1">
      <c r="C227" s="62" t="s">
        <v>489</v>
      </c>
      <c r="R227" s="81"/>
      <c r="S227" s="122"/>
      <c r="T227" s="122"/>
      <c r="U227" s="81"/>
      <c r="X227" s="88"/>
      <c r="Y227" s="91"/>
      <c r="Z227" s="91"/>
      <c r="AA227" s="91"/>
      <c r="AB227" s="91"/>
      <c r="AC227" s="133"/>
      <c r="AD227" s="133"/>
      <c r="AE227" s="91"/>
      <c r="AF227" s="91"/>
      <c r="AG227" s="91"/>
      <c r="AH227" s="91"/>
      <c r="AI227" s="91"/>
      <c r="AM227" s="518" t="s">
        <v>897</v>
      </c>
      <c r="BG227" s="615"/>
      <c r="BH227" s="615"/>
      <c r="BI227" s="615"/>
      <c r="BJ227" s="615"/>
      <c r="BK227" s="615"/>
      <c r="BL227" s="615"/>
      <c r="BN227" s="615"/>
      <c r="BO227" s="615"/>
      <c r="BP227" s="615"/>
      <c r="BQ227" s="615"/>
      <c r="BR227" s="615"/>
      <c r="BS227" s="615"/>
      <c r="BT227" s="616"/>
      <c r="BW227" s="608"/>
      <c r="BX227" s="609"/>
    </row>
    <row r="228" spans="3:76" ht="19.5" customHeight="1" hidden="1">
      <c r="C228" s="62" t="s">
        <v>490</v>
      </c>
      <c r="R228" s="81"/>
      <c r="S228" s="122"/>
      <c r="T228" s="122"/>
      <c r="U228" s="81"/>
      <c r="X228" s="88"/>
      <c r="Y228" s="97">
        <f>'[1]lien ket'!G98</f>
        <v>11910000000</v>
      </c>
      <c r="Z228" s="97"/>
      <c r="AA228" s="97"/>
      <c r="AB228" s="97"/>
      <c r="AC228" s="133"/>
      <c r="AD228" s="133"/>
      <c r="AE228" s="97">
        <f>'[1]lien ket'!H98</f>
        <v>12314228930</v>
      </c>
      <c r="AF228" s="97"/>
      <c r="AG228" s="97"/>
      <c r="AH228" s="97"/>
      <c r="AI228" s="97"/>
      <c r="AM228" s="518" t="s">
        <v>898</v>
      </c>
      <c r="BG228" s="931"/>
      <c r="BH228" s="931"/>
      <c r="BI228" s="931"/>
      <c r="BJ228" s="931"/>
      <c r="BK228" s="931"/>
      <c r="BL228" s="931"/>
      <c r="BN228" s="931"/>
      <c r="BO228" s="931"/>
      <c r="BP228" s="931"/>
      <c r="BQ228" s="931"/>
      <c r="BR228" s="931"/>
      <c r="BS228" s="931"/>
      <c r="BT228" s="914"/>
      <c r="BW228" s="608"/>
      <c r="BX228" s="609"/>
    </row>
    <row r="229" spans="18:76" ht="19.5" customHeight="1" hidden="1">
      <c r="R229" s="81"/>
      <c r="S229" s="125"/>
      <c r="T229" s="125"/>
      <c r="U229" s="81"/>
      <c r="X229" s="88"/>
      <c r="Y229" s="362"/>
      <c r="Z229" s="362"/>
      <c r="AA229" s="362"/>
      <c r="AB229" s="362"/>
      <c r="AC229" s="133"/>
      <c r="AD229" s="133"/>
      <c r="AE229" s="362"/>
      <c r="AF229" s="362"/>
      <c r="AG229" s="362"/>
      <c r="AH229" s="362"/>
      <c r="AI229" s="362"/>
      <c r="BG229" s="914"/>
      <c r="BH229" s="914"/>
      <c r="BI229" s="914"/>
      <c r="BJ229" s="914"/>
      <c r="BK229" s="914"/>
      <c r="BL229" s="914"/>
      <c r="BN229" s="914"/>
      <c r="BO229" s="914"/>
      <c r="BP229" s="914"/>
      <c r="BQ229" s="914"/>
      <c r="BR229" s="914"/>
      <c r="BS229" s="914"/>
      <c r="BT229" s="914"/>
      <c r="BW229" s="608"/>
      <c r="BX229" s="609"/>
    </row>
    <row r="230" spans="18:76" ht="19.5" customHeight="1" hidden="1">
      <c r="R230" s="81"/>
      <c r="S230" s="125"/>
      <c r="T230" s="125"/>
      <c r="U230" s="81"/>
      <c r="X230" s="88"/>
      <c r="Y230" s="362"/>
      <c r="Z230" s="362"/>
      <c r="AA230" s="362"/>
      <c r="AB230" s="362"/>
      <c r="AC230" s="133"/>
      <c r="AD230" s="133"/>
      <c r="AE230" s="362"/>
      <c r="AF230" s="362"/>
      <c r="AG230" s="362"/>
      <c r="AH230" s="362"/>
      <c r="AI230" s="362"/>
      <c r="BG230" s="914"/>
      <c r="BH230" s="914"/>
      <c r="BI230" s="914"/>
      <c r="BJ230" s="914"/>
      <c r="BK230" s="914"/>
      <c r="BL230" s="914"/>
      <c r="BN230" s="914"/>
      <c r="BO230" s="914"/>
      <c r="BP230" s="914"/>
      <c r="BQ230" s="914"/>
      <c r="BR230" s="914"/>
      <c r="BS230" s="914"/>
      <c r="BT230" s="914"/>
      <c r="BW230" s="608"/>
      <c r="BX230" s="609"/>
    </row>
    <row r="231" spans="3:76" ht="19.5" customHeight="1" hidden="1" thickBot="1">
      <c r="C231" s="98" t="s">
        <v>355</v>
      </c>
      <c r="D231" s="98"/>
      <c r="E231" s="98"/>
      <c r="F231" s="98"/>
      <c r="G231" s="98"/>
      <c r="H231" s="98"/>
      <c r="I231" s="98"/>
      <c r="J231" s="98"/>
      <c r="K231" s="98"/>
      <c r="L231" s="98"/>
      <c r="M231" s="98"/>
      <c r="N231" s="98"/>
      <c r="O231" s="98"/>
      <c r="P231" s="98"/>
      <c r="Q231" s="98"/>
      <c r="R231" s="98"/>
      <c r="S231" s="98"/>
      <c r="T231" s="99"/>
      <c r="U231" s="81"/>
      <c r="X231" s="100"/>
      <c r="Y231" s="101">
        <f>SUBTOTAL(9,X224:AB228)</f>
        <v>11910000000</v>
      </c>
      <c r="Z231" s="101"/>
      <c r="AA231" s="101"/>
      <c r="AB231" s="101"/>
      <c r="AC231" s="133"/>
      <c r="AD231" s="133"/>
      <c r="AE231" s="101">
        <f>SUBTOTAL(9,AE224:AI228)</f>
        <v>12314228930</v>
      </c>
      <c r="AF231" s="101"/>
      <c r="AG231" s="101"/>
      <c r="AH231" s="101"/>
      <c r="AI231" s="101"/>
      <c r="AM231" s="584" t="s">
        <v>827</v>
      </c>
      <c r="AN231" s="584"/>
      <c r="AO231" s="584"/>
      <c r="AP231" s="584"/>
      <c r="AQ231" s="584"/>
      <c r="AR231" s="584"/>
      <c r="AS231" s="584"/>
      <c r="AT231" s="584"/>
      <c r="AU231" s="584"/>
      <c r="AV231" s="584"/>
      <c r="AW231" s="584"/>
      <c r="AX231" s="584"/>
      <c r="AY231" s="584"/>
      <c r="AZ231" s="584"/>
      <c r="BA231" s="584"/>
      <c r="BB231" s="584"/>
      <c r="BC231" s="584"/>
      <c r="BD231" s="584"/>
      <c r="BG231" s="620">
        <f>SUBTOTAL(9,BG224:BL228)</f>
        <v>0</v>
      </c>
      <c r="BH231" s="620"/>
      <c r="BI231" s="620"/>
      <c r="BJ231" s="620"/>
      <c r="BK231" s="620"/>
      <c r="BL231" s="620"/>
      <c r="BN231" s="620">
        <f>SUBTOTAL(9,BN224:BS228)</f>
        <v>0</v>
      </c>
      <c r="BO231" s="620"/>
      <c r="BP231" s="620"/>
      <c r="BQ231" s="620"/>
      <c r="BR231" s="620"/>
      <c r="BS231" s="620"/>
      <c r="BT231" s="621"/>
      <c r="BU231" s="622">
        <f>'[1]Bao cao'!Y79</f>
        <v>11910000000</v>
      </c>
      <c r="BV231" s="622">
        <f>'[1]Bao cao'!AG79</f>
        <v>12314228930</v>
      </c>
      <c r="BW231" s="608"/>
      <c r="BX231" s="609"/>
    </row>
    <row r="232" spans="3:76" ht="6.75" customHeight="1" hidden="1">
      <c r="C232" s="60"/>
      <c r="D232" s="60"/>
      <c r="E232" s="60"/>
      <c r="F232" s="60"/>
      <c r="G232" s="60"/>
      <c r="H232" s="60"/>
      <c r="I232" s="60"/>
      <c r="J232" s="60"/>
      <c r="K232" s="60"/>
      <c r="L232" s="60"/>
      <c r="M232" s="60"/>
      <c r="N232" s="60"/>
      <c r="O232" s="60"/>
      <c r="P232" s="60"/>
      <c r="Q232" s="60"/>
      <c r="R232" s="60"/>
      <c r="S232" s="60"/>
      <c r="T232" s="99"/>
      <c r="U232" s="81"/>
      <c r="W232" s="100"/>
      <c r="X232" s="100"/>
      <c r="Y232" s="100"/>
      <c r="Z232" s="100"/>
      <c r="AA232" s="100"/>
      <c r="AB232" s="100"/>
      <c r="AD232" s="100"/>
      <c r="AE232" s="100"/>
      <c r="AF232" s="100"/>
      <c r="AG232" s="100"/>
      <c r="AH232" s="100"/>
      <c r="AI232" s="100"/>
      <c r="AM232" s="584"/>
      <c r="AN232" s="584"/>
      <c r="AO232" s="584"/>
      <c r="AP232" s="584"/>
      <c r="AQ232" s="584"/>
      <c r="AR232" s="584"/>
      <c r="AS232" s="584"/>
      <c r="AT232" s="584"/>
      <c r="AU232" s="584"/>
      <c r="AV232" s="584"/>
      <c r="AW232" s="584"/>
      <c r="AX232" s="584"/>
      <c r="AY232" s="584"/>
      <c r="AZ232" s="584"/>
      <c r="BA232" s="584"/>
      <c r="BB232" s="584"/>
      <c r="BC232" s="584"/>
      <c r="BD232" s="584"/>
      <c r="BG232" s="621"/>
      <c r="BH232" s="621"/>
      <c r="BI232" s="621"/>
      <c r="BJ232" s="621"/>
      <c r="BK232" s="621"/>
      <c r="BL232" s="621"/>
      <c r="BN232" s="621"/>
      <c r="BO232" s="621"/>
      <c r="BP232" s="621"/>
      <c r="BQ232" s="621"/>
      <c r="BR232" s="621"/>
      <c r="BS232" s="621"/>
      <c r="BT232" s="621"/>
      <c r="BU232" s="622"/>
      <c r="BV232" s="622"/>
      <c r="BW232" s="608"/>
      <c r="BX232" s="609"/>
    </row>
    <row r="233" spans="3:76" ht="19.5" customHeight="1" hidden="1">
      <c r="C233" s="86" t="s">
        <v>491</v>
      </c>
      <c r="D233" s="60"/>
      <c r="E233" s="60"/>
      <c r="F233" s="60"/>
      <c r="G233" s="60"/>
      <c r="H233" s="60"/>
      <c r="I233" s="60"/>
      <c r="J233" s="60"/>
      <c r="K233" s="60"/>
      <c r="L233" s="60"/>
      <c r="M233" s="60"/>
      <c r="N233" s="60"/>
      <c r="O233" s="60"/>
      <c r="P233" s="60"/>
      <c r="Q233" s="60"/>
      <c r="R233" s="60"/>
      <c r="S233" s="60"/>
      <c r="T233" s="99"/>
      <c r="U233" s="81"/>
      <c r="W233" s="100"/>
      <c r="X233" s="100"/>
      <c r="Y233" s="100"/>
      <c r="Z233" s="100"/>
      <c r="AA233" s="100"/>
      <c r="AB233" s="100"/>
      <c r="AD233" s="100"/>
      <c r="AE233" s="100"/>
      <c r="AF233" s="100"/>
      <c r="AG233" s="100"/>
      <c r="AH233" s="100"/>
      <c r="AI233" s="100"/>
      <c r="AM233" s="584"/>
      <c r="AN233" s="584"/>
      <c r="AO233" s="584"/>
      <c r="AP233" s="584"/>
      <c r="AQ233" s="584"/>
      <c r="AR233" s="584"/>
      <c r="AS233" s="584"/>
      <c r="AT233" s="584"/>
      <c r="AU233" s="584"/>
      <c r="AV233" s="584"/>
      <c r="AW233" s="584"/>
      <c r="AX233" s="584"/>
      <c r="AY233" s="584"/>
      <c r="AZ233" s="584"/>
      <c r="BA233" s="584"/>
      <c r="BB233" s="584"/>
      <c r="BC233" s="584"/>
      <c r="BD233" s="584"/>
      <c r="BG233" s="621"/>
      <c r="BH233" s="621"/>
      <c r="BI233" s="621"/>
      <c r="BJ233" s="621"/>
      <c r="BK233" s="621"/>
      <c r="BL233" s="621"/>
      <c r="BN233" s="621"/>
      <c r="BO233" s="621"/>
      <c r="BP233" s="621"/>
      <c r="BQ233" s="621"/>
      <c r="BR233" s="621"/>
      <c r="BS233" s="621"/>
      <c r="BT233" s="621"/>
      <c r="BU233" s="622"/>
      <c r="BV233" s="622"/>
      <c r="BW233" s="932"/>
      <c r="BX233" s="609"/>
    </row>
    <row r="234" spans="3:76" ht="22.5" customHeight="1">
      <c r="C234" s="60"/>
      <c r="D234" s="60"/>
      <c r="E234" s="60"/>
      <c r="F234" s="60"/>
      <c r="G234" s="60"/>
      <c r="H234" s="60"/>
      <c r="I234" s="60"/>
      <c r="J234" s="60"/>
      <c r="K234" s="60"/>
      <c r="L234" s="60"/>
      <c r="M234" s="60"/>
      <c r="N234" s="60"/>
      <c r="O234" s="60"/>
      <c r="P234" s="60"/>
      <c r="Q234" s="60"/>
      <c r="R234" s="60"/>
      <c r="S234" s="60"/>
      <c r="T234" s="99"/>
      <c r="U234" s="81"/>
      <c r="W234" s="100"/>
      <c r="X234" s="100"/>
      <c r="Y234" s="100"/>
      <c r="Z234" s="100"/>
      <c r="AA234" s="100"/>
      <c r="AB234" s="100"/>
      <c r="AD234" s="100"/>
      <c r="AE234" s="100"/>
      <c r="AF234" s="100"/>
      <c r="AG234" s="100"/>
      <c r="AH234" s="100"/>
      <c r="AI234" s="100"/>
      <c r="AM234" s="584"/>
      <c r="AN234" s="584"/>
      <c r="AO234" s="584"/>
      <c r="AP234" s="584"/>
      <c r="AQ234" s="584"/>
      <c r="AR234" s="584"/>
      <c r="AS234" s="584"/>
      <c r="AT234" s="584"/>
      <c r="AU234" s="584"/>
      <c r="AV234" s="584"/>
      <c r="AW234" s="584"/>
      <c r="AX234" s="584"/>
      <c r="AY234" s="584"/>
      <c r="AZ234" s="584"/>
      <c r="BA234" s="584"/>
      <c r="BB234" s="584"/>
      <c r="BC234" s="584"/>
      <c r="BD234" s="584"/>
      <c r="BG234" s="621"/>
      <c r="BH234" s="621"/>
      <c r="BI234" s="621"/>
      <c r="BJ234" s="621"/>
      <c r="BK234" s="621"/>
      <c r="BL234" s="621"/>
      <c r="BN234" s="621"/>
      <c r="BO234" s="621"/>
      <c r="BP234" s="621"/>
      <c r="BQ234" s="621"/>
      <c r="BR234" s="621"/>
      <c r="BS234" s="621"/>
      <c r="BT234" s="621"/>
      <c r="BU234" s="622"/>
      <c r="BV234" s="622"/>
      <c r="BW234" s="932"/>
      <c r="BX234" s="609"/>
    </row>
    <row r="235" spans="1:76" ht="19.5" customHeight="1">
      <c r="A235" s="78" t="s">
        <v>253</v>
      </c>
      <c r="B235" s="61" t="s">
        <v>349</v>
      </c>
      <c r="C235" s="136" t="s">
        <v>492</v>
      </c>
      <c r="D235" s="116"/>
      <c r="E235" s="116"/>
      <c r="F235" s="116"/>
      <c r="G235" s="116"/>
      <c r="H235" s="116"/>
      <c r="I235" s="116"/>
      <c r="J235" s="116"/>
      <c r="K235" s="116"/>
      <c r="L235" s="116"/>
      <c r="M235" s="116"/>
      <c r="N235" s="116"/>
      <c r="O235" s="116"/>
      <c r="P235" s="116"/>
      <c r="Q235" s="116"/>
      <c r="R235" s="116"/>
      <c r="S235" s="117"/>
      <c r="T235" s="117"/>
      <c r="U235" s="116"/>
      <c r="V235" s="116"/>
      <c r="X235" s="81"/>
      <c r="Y235" s="84"/>
      <c r="Z235" s="84"/>
      <c r="AA235" s="84"/>
      <c r="AB235" s="84"/>
      <c r="AE235" s="84"/>
      <c r="AF235" s="84"/>
      <c r="AG235" s="84"/>
      <c r="AH235" s="84"/>
      <c r="AI235" s="84"/>
      <c r="AK235" s="584">
        <v>14</v>
      </c>
      <c r="AL235" s="584" t="s">
        <v>349</v>
      </c>
      <c r="AM235" s="652" t="s">
        <v>899</v>
      </c>
      <c r="AN235" s="639"/>
      <c r="AO235" s="639"/>
      <c r="AP235" s="639"/>
      <c r="AQ235" s="639"/>
      <c r="AR235" s="639"/>
      <c r="AS235" s="639"/>
      <c r="AT235" s="639"/>
      <c r="AU235" s="639"/>
      <c r="AV235" s="639"/>
      <c r="AW235" s="639"/>
      <c r="AX235" s="639"/>
      <c r="AY235" s="639"/>
      <c r="AZ235" s="639"/>
      <c r="BA235" s="639"/>
      <c r="BB235" s="639"/>
      <c r="BC235" s="639"/>
      <c r="BD235" s="639"/>
      <c r="BE235" s="639"/>
      <c r="BF235" s="639"/>
      <c r="BG235" s="639"/>
      <c r="BH235" s="639"/>
      <c r="BI235" s="639"/>
      <c r="BJ235" s="639"/>
      <c r="BK235" s="639"/>
      <c r="BL235" s="639"/>
      <c r="BN235" s="613"/>
      <c r="BO235" s="613"/>
      <c r="BP235" s="613"/>
      <c r="BQ235" s="613"/>
      <c r="BR235" s="613"/>
      <c r="BS235" s="613"/>
      <c r="BT235" s="613"/>
      <c r="BW235" s="932"/>
      <c r="BX235" s="609"/>
    </row>
    <row r="236" spans="3:76" ht="19.5" customHeight="1">
      <c r="C236" s="136"/>
      <c r="D236" s="116"/>
      <c r="E236" s="116"/>
      <c r="F236" s="116"/>
      <c r="G236" s="116"/>
      <c r="H236" s="116"/>
      <c r="I236" s="116"/>
      <c r="J236" s="116"/>
      <c r="K236" s="116"/>
      <c r="L236" s="116"/>
      <c r="M236" s="116"/>
      <c r="N236" s="116"/>
      <c r="O236" s="116"/>
      <c r="P236" s="116"/>
      <c r="Q236" s="116"/>
      <c r="R236" s="116"/>
      <c r="S236" s="117"/>
      <c r="T236" s="117"/>
      <c r="U236" s="116"/>
      <c r="V236" s="116"/>
      <c r="X236" s="81"/>
      <c r="Y236" s="107" t="str">
        <f>'[1]Danh muc'!$B$17</f>
        <v>Số cuối năm</v>
      </c>
      <c r="Z236" s="108"/>
      <c r="AA236" s="108"/>
      <c r="AB236" s="108"/>
      <c r="AE236" s="107" t="str">
        <f>'[1]Danh muc'!$B$19</f>
        <v>Số đầu năm</v>
      </c>
      <c r="AF236" s="108"/>
      <c r="AG236" s="108"/>
      <c r="AH236" s="108"/>
      <c r="AI236" s="108"/>
      <c r="AM236" s="652"/>
      <c r="AN236" s="639"/>
      <c r="AO236" s="639"/>
      <c r="AP236" s="639"/>
      <c r="AQ236" s="639"/>
      <c r="AR236" s="639"/>
      <c r="AS236" s="639"/>
      <c r="AT236" s="639"/>
      <c r="AU236" s="639"/>
      <c r="AV236" s="639"/>
      <c r="AW236" s="639"/>
      <c r="AX236" s="639"/>
      <c r="AY236" s="639"/>
      <c r="AZ236" s="639"/>
      <c r="BA236" s="639"/>
      <c r="BB236" s="639"/>
      <c r="BC236" s="639"/>
      <c r="BD236" s="639"/>
      <c r="BE236" s="639"/>
      <c r="BF236" s="639"/>
      <c r="BG236" s="639"/>
      <c r="BH236" s="639"/>
      <c r="BI236" s="639"/>
      <c r="BJ236" s="639"/>
      <c r="BK236" s="639"/>
      <c r="BL236" s="639"/>
      <c r="BN236" s="613"/>
      <c r="BO236" s="613"/>
      <c r="BP236" s="613"/>
      <c r="BQ236" s="613"/>
      <c r="BR236" s="613"/>
      <c r="BS236" s="613"/>
      <c r="BT236" s="613"/>
      <c r="BW236" s="933"/>
      <c r="BX236" s="609"/>
    </row>
    <row r="237" spans="3:76" ht="19.5" customHeight="1" hidden="1">
      <c r="C237" s="86" t="s">
        <v>493</v>
      </c>
      <c r="D237" s="61"/>
      <c r="E237" s="61"/>
      <c r="F237" s="61"/>
      <c r="G237" s="61"/>
      <c r="H237" s="61"/>
      <c r="I237" s="61"/>
      <c r="J237" s="61"/>
      <c r="K237" s="61"/>
      <c r="L237" s="61"/>
      <c r="M237" s="61"/>
      <c r="N237" s="61"/>
      <c r="O237" s="61"/>
      <c r="P237" s="61"/>
      <c r="Q237" s="61"/>
      <c r="R237" s="61"/>
      <c r="S237" s="122"/>
      <c r="T237" s="122"/>
      <c r="X237" s="88"/>
      <c r="Y237" s="89"/>
      <c r="Z237" s="89"/>
      <c r="AA237" s="89"/>
      <c r="AB237" s="89"/>
      <c r="AC237" s="133"/>
      <c r="AD237" s="133"/>
      <c r="AE237" s="89"/>
      <c r="AF237" s="89"/>
      <c r="AG237" s="89"/>
      <c r="AH237" s="89"/>
      <c r="AI237" s="89"/>
      <c r="AM237" s="611" t="s">
        <v>900</v>
      </c>
      <c r="AN237" s="584"/>
      <c r="AO237" s="584"/>
      <c r="AP237" s="584"/>
      <c r="AQ237" s="584"/>
      <c r="AR237" s="584"/>
      <c r="AS237" s="584"/>
      <c r="AT237" s="584"/>
      <c r="AU237" s="584"/>
      <c r="AV237" s="584"/>
      <c r="AW237" s="584"/>
      <c r="AX237" s="584"/>
      <c r="AY237" s="584"/>
      <c r="AZ237" s="584"/>
      <c r="BA237" s="584"/>
      <c r="BB237" s="584"/>
      <c r="BC237" s="584"/>
      <c r="BD237" s="584"/>
      <c r="BG237" s="615"/>
      <c r="BH237" s="615"/>
      <c r="BI237" s="615"/>
      <c r="BJ237" s="615"/>
      <c r="BK237" s="615"/>
      <c r="BL237" s="615"/>
      <c r="BN237" s="615"/>
      <c r="BO237" s="615"/>
      <c r="BP237" s="615"/>
      <c r="BQ237" s="615"/>
      <c r="BR237" s="615"/>
      <c r="BS237" s="615"/>
      <c r="BT237" s="616"/>
      <c r="BW237" s="608"/>
      <c r="BX237" s="609"/>
    </row>
    <row r="238" spans="3:76" ht="19.5" customHeight="1" hidden="1">
      <c r="C238" s="86" t="s">
        <v>494</v>
      </c>
      <c r="D238" s="61"/>
      <c r="E238" s="61"/>
      <c r="F238" s="61"/>
      <c r="G238" s="61"/>
      <c r="H238" s="61"/>
      <c r="I238" s="61"/>
      <c r="J238" s="61"/>
      <c r="K238" s="61"/>
      <c r="L238" s="61"/>
      <c r="M238" s="61"/>
      <c r="N238" s="61"/>
      <c r="O238" s="61"/>
      <c r="P238" s="61"/>
      <c r="Q238" s="61"/>
      <c r="R238" s="61"/>
      <c r="S238" s="125"/>
      <c r="T238" s="125"/>
      <c r="X238" s="88"/>
      <c r="Y238" s="363"/>
      <c r="Z238" s="363"/>
      <c r="AA238" s="363"/>
      <c r="AB238" s="363"/>
      <c r="AC238" s="106"/>
      <c r="AD238" s="133"/>
      <c r="AE238" s="105"/>
      <c r="AF238" s="105"/>
      <c r="AG238" s="105"/>
      <c r="AH238" s="105"/>
      <c r="AI238" s="105"/>
      <c r="AM238" s="611"/>
      <c r="AN238" s="584"/>
      <c r="AO238" s="584"/>
      <c r="AP238" s="584"/>
      <c r="AQ238" s="584"/>
      <c r="AR238" s="584"/>
      <c r="AS238" s="584"/>
      <c r="AT238" s="584"/>
      <c r="AU238" s="584"/>
      <c r="AV238" s="584"/>
      <c r="AW238" s="584"/>
      <c r="AX238" s="584"/>
      <c r="AY238" s="584"/>
      <c r="AZ238" s="584"/>
      <c r="BA238" s="584"/>
      <c r="BB238" s="584"/>
      <c r="BC238" s="584"/>
      <c r="BD238" s="584"/>
      <c r="BG238" s="616"/>
      <c r="BH238" s="616"/>
      <c r="BI238" s="616"/>
      <c r="BJ238" s="616"/>
      <c r="BK238" s="616"/>
      <c r="BL238" s="616"/>
      <c r="BN238" s="616"/>
      <c r="BO238" s="616"/>
      <c r="BP238" s="616"/>
      <c r="BQ238" s="616"/>
      <c r="BR238" s="616"/>
      <c r="BS238" s="616"/>
      <c r="BT238" s="616"/>
      <c r="BW238" s="608"/>
      <c r="BX238" s="609"/>
    </row>
    <row r="239" spans="3:76" ht="19.5" customHeight="1" hidden="1">
      <c r="C239" s="86" t="s">
        <v>495</v>
      </c>
      <c r="D239" s="61"/>
      <c r="E239" s="61"/>
      <c r="F239" s="61"/>
      <c r="G239" s="61"/>
      <c r="H239" s="61"/>
      <c r="I239" s="61"/>
      <c r="J239" s="61"/>
      <c r="K239" s="61"/>
      <c r="L239" s="61"/>
      <c r="M239" s="61"/>
      <c r="N239" s="61"/>
      <c r="O239" s="61"/>
      <c r="P239" s="61"/>
      <c r="Q239" s="61"/>
      <c r="R239" s="61"/>
      <c r="S239" s="125"/>
      <c r="T239" s="125"/>
      <c r="X239" s="88"/>
      <c r="Y239" s="363"/>
      <c r="Z239" s="363"/>
      <c r="AA239" s="363"/>
      <c r="AB239" s="363"/>
      <c r="AC239" s="106"/>
      <c r="AD239" s="133"/>
      <c r="AE239" s="105"/>
      <c r="AF239" s="105"/>
      <c r="AG239" s="105"/>
      <c r="AH239" s="105"/>
      <c r="AI239" s="105"/>
      <c r="AM239" s="611"/>
      <c r="AN239" s="584"/>
      <c r="AO239" s="584"/>
      <c r="AP239" s="584"/>
      <c r="AQ239" s="584"/>
      <c r="AR239" s="584"/>
      <c r="AS239" s="584"/>
      <c r="AT239" s="584"/>
      <c r="AU239" s="584"/>
      <c r="AV239" s="584"/>
      <c r="AW239" s="584"/>
      <c r="AX239" s="584"/>
      <c r="AY239" s="584"/>
      <c r="AZ239" s="584"/>
      <c r="BA239" s="584"/>
      <c r="BB239" s="584"/>
      <c r="BC239" s="584"/>
      <c r="BD239" s="584"/>
      <c r="BG239" s="616"/>
      <c r="BH239" s="616"/>
      <c r="BI239" s="616"/>
      <c r="BJ239" s="616"/>
      <c r="BK239" s="616"/>
      <c r="BL239" s="616"/>
      <c r="BN239" s="616"/>
      <c r="BO239" s="616"/>
      <c r="BP239" s="616"/>
      <c r="BQ239" s="616"/>
      <c r="BR239" s="616"/>
      <c r="BS239" s="616"/>
      <c r="BT239" s="616"/>
      <c r="BW239" s="608"/>
      <c r="BX239" s="609"/>
    </row>
    <row r="240" spans="3:76" ht="19.5" customHeight="1" hidden="1">
      <c r="C240" s="86" t="s">
        <v>496</v>
      </c>
      <c r="D240" s="61"/>
      <c r="E240" s="61"/>
      <c r="F240" s="61"/>
      <c r="G240" s="61"/>
      <c r="H240" s="61"/>
      <c r="I240" s="61"/>
      <c r="J240" s="61"/>
      <c r="K240" s="61"/>
      <c r="L240" s="61"/>
      <c r="M240" s="61"/>
      <c r="N240" s="61"/>
      <c r="O240" s="61"/>
      <c r="P240" s="61"/>
      <c r="Q240" s="61"/>
      <c r="R240" s="61"/>
      <c r="S240" s="125"/>
      <c r="T240" s="125"/>
      <c r="X240" s="88"/>
      <c r="Y240" s="363"/>
      <c r="Z240" s="363"/>
      <c r="AA240" s="363"/>
      <c r="AB240" s="363"/>
      <c r="AC240" s="106"/>
      <c r="AD240" s="133"/>
      <c r="AE240" s="105"/>
      <c r="AF240" s="105"/>
      <c r="AG240" s="105"/>
      <c r="AH240" s="105"/>
      <c r="AI240" s="105"/>
      <c r="AM240" s="611"/>
      <c r="AN240" s="584"/>
      <c r="AO240" s="584"/>
      <c r="AP240" s="584"/>
      <c r="AQ240" s="584"/>
      <c r="AR240" s="584"/>
      <c r="AS240" s="584"/>
      <c r="AT240" s="584"/>
      <c r="AU240" s="584"/>
      <c r="AV240" s="584"/>
      <c r="AW240" s="584"/>
      <c r="AX240" s="584"/>
      <c r="AY240" s="584"/>
      <c r="AZ240" s="584"/>
      <c r="BA240" s="584"/>
      <c r="BB240" s="584"/>
      <c r="BC240" s="584"/>
      <c r="BD240" s="584"/>
      <c r="BG240" s="616"/>
      <c r="BH240" s="616"/>
      <c r="BI240" s="616"/>
      <c r="BJ240" s="616"/>
      <c r="BK240" s="616"/>
      <c r="BL240" s="616"/>
      <c r="BN240" s="616"/>
      <c r="BO240" s="616"/>
      <c r="BP240" s="616"/>
      <c r="BQ240" s="616"/>
      <c r="BR240" s="616"/>
      <c r="BS240" s="616"/>
      <c r="BT240" s="616"/>
      <c r="BW240" s="608"/>
      <c r="BX240" s="609"/>
    </row>
    <row r="241" spans="1:78" s="195" customFormat="1" ht="21.75" customHeight="1" hidden="1">
      <c r="A241" s="109"/>
      <c r="B241" s="110"/>
      <c r="C241" s="364" t="s">
        <v>497</v>
      </c>
      <c r="D241" s="173"/>
      <c r="E241" s="173"/>
      <c r="F241" s="173"/>
      <c r="G241" s="173"/>
      <c r="H241" s="173"/>
      <c r="I241" s="173"/>
      <c r="J241" s="173"/>
      <c r="K241" s="173"/>
      <c r="L241" s="173"/>
      <c r="M241" s="173"/>
      <c r="N241" s="173"/>
      <c r="O241" s="173"/>
      <c r="P241" s="173"/>
      <c r="Q241" s="173"/>
      <c r="R241" s="173"/>
      <c r="S241" s="111"/>
      <c r="T241" s="111"/>
      <c r="U241" s="104"/>
      <c r="V241" s="104"/>
      <c r="W241" s="104"/>
      <c r="X241" s="268"/>
      <c r="Y241" s="363"/>
      <c r="Z241" s="363"/>
      <c r="AA241" s="363"/>
      <c r="AB241" s="363"/>
      <c r="AC241" s="365"/>
      <c r="AD241" s="365"/>
      <c r="AE241" s="105"/>
      <c r="AF241" s="105"/>
      <c r="AG241" s="105"/>
      <c r="AH241" s="105"/>
      <c r="AI241" s="105"/>
      <c r="AK241" s="743"/>
      <c r="AL241" s="743"/>
      <c r="AM241" s="645" t="s">
        <v>901</v>
      </c>
      <c r="AN241" s="645"/>
      <c r="AO241" s="645"/>
      <c r="AP241" s="645"/>
      <c r="AQ241" s="645"/>
      <c r="AR241" s="645"/>
      <c r="AS241" s="645"/>
      <c r="AT241" s="645"/>
      <c r="AU241" s="645"/>
      <c r="AV241" s="645"/>
      <c r="AW241" s="645"/>
      <c r="AX241" s="645"/>
      <c r="AY241" s="645"/>
      <c r="AZ241" s="645"/>
      <c r="BA241" s="645"/>
      <c r="BB241" s="645"/>
      <c r="BC241" s="645"/>
      <c r="BD241" s="645"/>
      <c r="BE241" s="645"/>
      <c r="BF241" s="645"/>
      <c r="BG241" s="646"/>
      <c r="BH241" s="646"/>
      <c r="BI241" s="646"/>
      <c r="BJ241" s="646"/>
      <c r="BK241" s="646"/>
      <c r="BL241" s="646"/>
      <c r="BM241" s="645"/>
      <c r="BN241" s="646"/>
      <c r="BO241" s="646"/>
      <c r="BP241" s="646"/>
      <c r="BQ241" s="646"/>
      <c r="BR241" s="646"/>
      <c r="BS241" s="646"/>
      <c r="BT241" s="647"/>
      <c r="BU241" s="742"/>
      <c r="BV241" s="742"/>
      <c r="BW241" s="934"/>
      <c r="BX241" s="917"/>
      <c r="BZ241" s="587"/>
    </row>
    <row r="242" spans="1:78" s="195" customFormat="1" ht="16.5" customHeight="1" hidden="1">
      <c r="A242" s="109"/>
      <c r="B242" s="110"/>
      <c r="C242" s="86" t="s">
        <v>498</v>
      </c>
      <c r="D242" s="173"/>
      <c r="E242" s="173"/>
      <c r="F242" s="173"/>
      <c r="G242" s="173"/>
      <c r="H242" s="173"/>
      <c r="I242" s="173"/>
      <c r="J242" s="173"/>
      <c r="K242" s="173"/>
      <c r="L242" s="173"/>
      <c r="M242" s="173"/>
      <c r="N242" s="173"/>
      <c r="O242" s="173"/>
      <c r="P242" s="173"/>
      <c r="Q242" s="173"/>
      <c r="R242" s="173"/>
      <c r="S242" s="111"/>
      <c r="T242" s="111"/>
      <c r="U242" s="104"/>
      <c r="V242" s="104"/>
      <c r="W242" s="104"/>
      <c r="X242" s="268"/>
      <c r="Y242" s="363"/>
      <c r="Z242" s="363"/>
      <c r="AA242" s="363"/>
      <c r="AB242" s="363"/>
      <c r="AC242" s="365"/>
      <c r="AD242" s="365"/>
      <c r="AE242" s="105"/>
      <c r="AF242" s="105"/>
      <c r="AG242" s="105"/>
      <c r="AH242" s="105"/>
      <c r="AI242" s="105"/>
      <c r="AK242" s="743"/>
      <c r="AL242" s="743"/>
      <c r="AM242" s="645" t="s">
        <v>901</v>
      </c>
      <c r="AN242" s="645"/>
      <c r="AO242" s="645"/>
      <c r="AP242" s="645"/>
      <c r="AQ242" s="645"/>
      <c r="AR242" s="645"/>
      <c r="AS242" s="645"/>
      <c r="AT242" s="645"/>
      <c r="AU242" s="645"/>
      <c r="AV242" s="645"/>
      <c r="AW242" s="645"/>
      <c r="AX242" s="645"/>
      <c r="AY242" s="645"/>
      <c r="AZ242" s="645"/>
      <c r="BA242" s="645"/>
      <c r="BB242" s="645"/>
      <c r="BC242" s="645"/>
      <c r="BD242" s="645"/>
      <c r="BE242" s="645"/>
      <c r="BF242" s="645"/>
      <c r="BG242" s="646"/>
      <c r="BH242" s="646"/>
      <c r="BI242" s="646"/>
      <c r="BJ242" s="646"/>
      <c r="BK242" s="646"/>
      <c r="BL242" s="646"/>
      <c r="BM242" s="645"/>
      <c r="BN242" s="646"/>
      <c r="BO242" s="646"/>
      <c r="BP242" s="646"/>
      <c r="BQ242" s="646"/>
      <c r="BR242" s="646"/>
      <c r="BS242" s="646"/>
      <c r="BT242" s="647"/>
      <c r="BU242" s="742"/>
      <c r="BV242" s="742"/>
      <c r="BW242" s="934"/>
      <c r="BX242" s="917"/>
      <c r="BZ242" s="587"/>
    </row>
    <row r="243" spans="3:76" ht="18.75" customHeight="1">
      <c r="C243" s="364" t="s">
        <v>499</v>
      </c>
      <c r="D243" s="173"/>
      <c r="E243" s="173"/>
      <c r="F243" s="173"/>
      <c r="G243" s="173"/>
      <c r="H243" s="173"/>
      <c r="I243" s="173"/>
      <c r="J243" s="173"/>
      <c r="K243" s="173"/>
      <c r="L243" s="173"/>
      <c r="M243" s="173"/>
      <c r="N243" s="173"/>
      <c r="O243" s="173"/>
      <c r="P243" s="173"/>
      <c r="Q243" s="173"/>
      <c r="R243" s="173"/>
      <c r="S243" s="111"/>
      <c r="T243" s="111"/>
      <c r="U243" s="104"/>
      <c r="V243" s="104"/>
      <c r="W243" s="104"/>
      <c r="X243" s="268"/>
      <c r="Y243" s="105">
        <v>44578388</v>
      </c>
      <c r="Z243" s="105"/>
      <c r="AA243" s="105"/>
      <c r="AB243" s="105"/>
      <c r="AC243" s="133"/>
      <c r="AD243" s="133"/>
      <c r="AE243" s="633">
        <v>82520325</v>
      </c>
      <c r="AF243" s="633"/>
      <c r="AG243" s="633"/>
      <c r="AH243" s="633"/>
      <c r="AI243" s="633"/>
      <c r="BG243" s="616"/>
      <c r="BH243" s="616"/>
      <c r="BI243" s="616"/>
      <c r="BJ243" s="616"/>
      <c r="BK243" s="616"/>
      <c r="BL243" s="616"/>
      <c r="BN243" s="616"/>
      <c r="BO243" s="616"/>
      <c r="BP243" s="616"/>
      <c r="BQ243" s="616"/>
      <c r="BR243" s="616"/>
      <c r="BS243" s="616"/>
      <c r="BT243" s="616"/>
      <c r="BW243" s="608"/>
      <c r="BX243" s="609"/>
    </row>
    <row r="244" spans="3:76" ht="21.75" customHeight="1" thickBot="1">
      <c r="C244" s="98" t="s">
        <v>355</v>
      </c>
      <c r="D244" s="98"/>
      <c r="E244" s="98"/>
      <c r="F244" s="98"/>
      <c r="G244" s="98"/>
      <c r="H244" s="98"/>
      <c r="I244" s="98"/>
      <c r="J244" s="98"/>
      <c r="K244" s="98"/>
      <c r="L244" s="98"/>
      <c r="M244" s="98"/>
      <c r="N244" s="98"/>
      <c r="O244" s="98"/>
      <c r="P244" s="98"/>
      <c r="Q244" s="98"/>
      <c r="R244" s="98"/>
      <c r="S244" s="98"/>
      <c r="T244" s="61"/>
      <c r="X244" s="100"/>
      <c r="Y244" s="101">
        <f>SUBTOTAL(9,X237:AB243)</f>
        <v>44578388</v>
      </c>
      <c r="Z244" s="101"/>
      <c r="AA244" s="101"/>
      <c r="AB244" s="101"/>
      <c r="AC244" s="133"/>
      <c r="AD244" s="133"/>
      <c r="AE244" s="101">
        <f>SUBTOTAL(9,AE237:AI243)</f>
        <v>82520325</v>
      </c>
      <c r="AF244" s="101"/>
      <c r="AG244" s="101"/>
      <c r="AH244" s="101"/>
      <c r="AI244" s="101"/>
      <c r="AM244" s="584" t="s">
        <v>827</v>
      </c>
      <c r="AN244" s="584"/>
      <c r="AO244" s="584"/>
      <c r="AP244" s="584"/>
      <c r="AQ244" s="584"/>
      <c r="AR244" s="584"/>
      <c r="AS244" s="584"/>
      <c r="AT244" s="584"/>
      <c r="AU244" s="584"/>
      <c r="AV244" s="584"/>
      <c r="AW244" s="584"/>
      <c r="AX244" s="584"/>
      <c r="AY244" s="584"/>
      <c r="AZ244" s="584"/>
      <c r="BA244" s="584"/>
      <c r="BB244" s="584"/>
      <c r="BC244" s="584"/>
      <c r="BD244" s="584"/>
      <c r="BG244" s="620">
        <f>SUBTOTAL(9,BG237:BL243)</f>
        <v>0</v>
      </c>
      <c r="BH244" s="620"/>
      <c r="BI244" s="620"/>
      <c r="BJ244" s="620"/>
      <c r="BK244" s="620"/>
      <c r="BL244" s="620"/>
      <c r="BN244" s="620">
        <f>SUBTOTAL(9,BN237:BS243)</f>
        <v>0</v>
      </c>
      <c r="BO244" s="620"/>
      <c r="BP244" s="620"/>
      <c r="BQ244" s="620"/>
      <c r="BR244" s="620"/>
      <c r="BS244" s="620"/>
      <c r="BT244" s="621"/>
      <c r="BU244" s="622">
        <f>'[1]Bao cao'!Y83-Y244</f>
        <v>37941937</v>
      </c>
      <c r="BV244" s="622">
        <f>'[1]Bao cao'!AG83-AE244</f>
        <v>-30090055</v>
      </c>
      <c r="BW244" s="608"/>
      <c r="BX244" s="609"/>
    </row>
    <row r="245" spans="3:76" ht="13.5" customHeight="1" thickTop="1">
      <c r="C245" s="61"/>
      <c r="D245" s="61"/>
      <c r="E245" s="61"/>
      <c r="F245" s="61"/>
      <c r="G245" s="61"/>
      <c r="H245" s="61"/>
      <c r="I245" s="61"/>
      <c r="J245" s="61"/>
      <c r="K245" s="61"/>
      <c r="L245" s="61"/>
      <c r="M245" s="61"/>
      <c r="N245" s="61"/>
      <c r="O245" s="61"/>
      <c r="P245" s="61"/>
      <c r="Q245" s="61"/>
      <c r="R245" s="61"/>
      <c r="S245" s="61"/>
      <c r="T245" s="61"/>
      <c r="W245" s="100"/>
      <c r="X245" s="100"/>
      <c r="Y245" s="100"/>
      <c r="Z245" s="100"/>
      <c r="AA245" s="100"/>
      <c r="AB245" s="100"/>
      <c r="AD245" s="100"/>
      <c r="AE245" s="100"/>
      <c r="AF245" s="100"/>
      <c r="AG245" s="100"/>
      <c r="AH245" s="100"/>
      <c r="AI245" s="100"/>
      <c r="AM245" s="584"/>
      <c r="AN245" s="584"/>
      <c r="AO245" s="584"/>
      <c r="AP245" s="584"/>
      <c r="AQ245" s="584"/>
      <c r="AR245" s="584"/>
      <c r="AS245" s="584"/>
      <c r="AT245" s="584"/>
      <c r="AU245" s="584"/>
      <c r="AV245" s="584"/>
      <c r="AW245" s="584"/>
      <c r="AX245" s="584"/>
      <c r="AY245" s="584"/>
      <c r="AZ245" s="584"/>
      <c r="BA245" s="584"/>
      <c r="BB245" s="584"/>
      <c r="BC245" s="584"/>
      <c r="BD245" s="584"/>
      <c r="BG245" s="621"/>
      <c r="BH245" s="621"/>
      <c r="BI245" s="621"/>
      <c r="BJ245" s="621"/>
      <c r="BK245" s="621"/>
      <c r="BL245" s="621"/>
      <c r="BN245" s="621"/>
      <c r="BO245" s="621"/>
      <c r="BP245" s="621"/>
      <c r="BQ245" s="621"/>
      <c r="BR245" s="621"/>
      <c r="BS245" s="621"/>
      <c r="BT245" s="621"/>
      <c r="BW245" s="608"/>
      <c r="BX245" s="609"/>
    </row>
    <row r="246" spans="1:76" ht="19.5" customHeight="1">
      <c r="A246" s="78" t="s">
        <v>500</v>
      </c>
      <c r="B246" s="61" t="s">
        <v>349</v>
      </c>
      <c r="C246" s="136" t="s">
        <v>501</v>
      </c>
      <c r="D246" s="61"/>
      <c r="E246" s="61"/>
      <c r="F246" s="61"/>
      <c r="G246" s="61"/>
      <c r="H246" s="61"/>
      <c r="I246" s="61"/>
      <c r="J246" s="61"/>
      <c r="K246" s="61"/>
      <c r="L246" s="61"/>
      <c r="M246" s="61"/>
      <c r="N246" s="61"/>
      <c r="O246" s="61"/>
      <c r="P246" s="61"/>
      <c r="Q246" s="61"/>
      <c r="R246" s="61"/>
      <c r="S246" s="61"/>
      <c r="T246" s="61"/>
      <c r="W246" s="100"/>
      <c r="X246" s="100"/>
      <c r="Y246" s="100"/>
      <c r="Z246" s="100"/>
      <c r="AA246" s="100"/>
      <c r="AB246" s="100"/>
      <c r="AD246" s="100"/>
      <c r="AE246" s="100"/>
      <c r="AF246" s="100"/>
      <c r="AG246" s="100"/>
      <c r="AH246" s="100"/>
      <c r="AI246" s="100"/>
      <c r="AM246" s="584"/>
      <c r="AN246" s="584"/>
      <c r="AO246" s="584"/>
      <c r="AP246" s="584"/>
      <c r="AQ246" s="584"/>
      <c r="AR246" s="584"/>
      <c r="AS246" s="584"/>
      <c r="AT246" s="584"/>
      <c r="AU246" s="584"/>
      <c r="AV246" s="584"/>
      <c r="AW246" s="584"/>
      <c r="AX246" s="584"/>
      <c r="AY246" s="584"/>
      <c r="AZ246" s="584"/>
      <c r="BA246" s="584"/>
      <c r="BB246" s="584"/>
      <c r="BC246" s="584"/>
      <c r="BD246" s="584"/>
      <c r="BG246" s="621"/>
      <c r="BH246" s="621"/>
      <c r="BI246" s="621"/>
      <c r="BJ246" s="621"/>
      <c r="BK246" s="621"/>
      <c r="BL246" s="621"/>
      <c r="BN246" s="621"/>
      <c r="BO246" s="621"/>
      <c r="BP246" s="621"/>
      <c r="BQ246" s="621"/>
      <c r="BR246" s="621"/>
      <c r="BS246" s="621"/>
      <c r="BT246" s="621"/>
      <c r="BW246" s="608"/>
      <c r="BX246" s="609"/>
    </row>
    <row r="247" spans="3:76" ht="20.25" customHeight="1">
      <c r="C247" s="61"/>
      <c r="D247" s="61"/>
      <c r="E247" s="61"/>
      <c r="F247" s="61"/>
      <c r="G247" s="61"/>
      <c r="H247" s="61"/>
      <c r="I247" s="61"/>
      <c r="J247" s="61"/>
      <c r="K247" s="61"/>
      <c r="L247" s="61"/>
      <c r="M247" s="61"/>
      <c r="N247" s="61"/>
      <c r="O247" s="61"/>
      <c r="P247" s="61"/>
      <c r="Q247" s="61"/>
      <c r="R247" s="61"/>
      <c r="S247" s="61"/>
      <c r="T247" s="61"/>
      <c r="W247" s="100"/>
      <c r="X247" s="100"/>
      <c r="Y247" s="84" t="str">
        <f>'[1]Danh muc'!$B$17</f>
        <v>Số cuối năm</v>
      </c>
      <c r="Z247" s="85"/>
      <c r="AA247" s="85"/>
      <c r="AB247" s="85"/>
      <c r="AE247" s="84" t="str">
        <f>'[1]Danh muc'!$B$19</f>
        <v>Số đầu năm</v>
      </c>
      <c r="AF247" s="85"/>
      <c r="AG247" s="85"/>
      <c r="AH247" s="85"/>
      <c r="AI247" s="85"/>
      <c r="AM247" s="584"/>
      <c r="AN247" s="584"/>
      <c r="AO247" s="584"/>
      <c r="AP247" s="584"/>
      <c r="AQ247" s="584"/>
      <c r="AR247" s="584"/>
      <c r="AS247" s="584"/>
      <c r="AT247" s="584"/>
      <c r="AU247" s="584"/>
      <c r="AV247" s="584"/>
      <c r="AW247" s="584"/>
      <c r="AX247" s="584"/>
      <c r="AY247" s="584"/>
      <c r="AZ247" s="584"/>
      <c r="BA247" s="584"/>
      <c r="BB247" s="584"/>
      <c r="BC247" s="584"/>
      <c r="BD247" s="584"/>
      <c r="BG247" s="621"/>
      <c r="BH247" s="621"/>
      <c r="BI247" s="621"/>
      <c r="BJ247" s="621"/>
      <c r="BK247" s="621"/>
      <c r="BL247" s="621"/>
      <c r="BN247" s="621"/>
      <c r="BO247" s="621"/>
      <c r="BP247" s="621"/>
      <c r="BQ247" s="621"/>
      <c r="BR247" s="621"/>
      <c r="BS247" s="621"/>
      <c r="BT247" s="621"/>
      <c r="BW247" s="608"/>
      <c r="BX247" s="609"/>
    </row>
    <row r="248" spans="3:76" ht="15">
      <c r="C248" s="86" t="s">
        <v>502</v>
      </c>
      <c r="D248" s="61"/>
      <c r="E248" s="61"/>
      <c r="F248" s="61"/>
      <c r="G248" s="61"/>
      <c r="H248" s="61"/>
      <c r="I248" s="61"/>
      <c r="J248" s="61"/>
      <c r="K248" s="61"/>
      <c r="L248" s="61"/>
      <c r="M248" s="61"/>
      <c r="N248" s="61"/>
      <c r="O248" s="61"/>
      <c r="P248" s="61"/>
      <c r="Q248" s="61"/>
      <c r="R248" s="61"/>
      <c r="S248" s="61"/>
      <c r="T248" s="61"/>
      <c r="W248" s="100"/>
      <c r="X248" s="100"/>
      <c r="Y248" s="89"/>
      <c r="Z248" s="89"/>
      <c r="AA248" s="89"/>
      <c r="AB248" s="89"/>
      <c r="AC248" s="133"/>
      <c r="AD248" s="133"/>
      <c r="AE248" s="89"/>
      <c r="AF248" s="89"/>
      <c r="AG248" s="89"/>
      <c r="AH248" s="89"/>
      <c r="AI248" s="89"/>
      <c r="AM248" s="584"/>
      <c r="AN248" s="584"/>
      <c r="AO248" s="584"/>
      <c r="AP248" s="584"/>
      <c r="AQ248" s="584"/>
      <c r="AR248" s="584"/>
      <c r="AS248" s="584"/>
      <c r="AT248" s="584"/>
      <c r="AU248" s="584"/>
      <c r="AV248" s="584"/>
      <c r="AW248" s="584"/>
      <c r="AX248" s="584"/>
      <c r="AY248" s="584"/>
      <c r="AZ248" s="584"/>
      <c r="BA248" s="584"/>
      <c r="BB248" s="584"/>
      <c r="BC248" s="584"/>
      <c r="BD248" s="584"/>
      <c r="BG248" s="621"/>
      <c r="BH248" s="621"/>
      <c r="BI248" s="621"/>
      <c r="BJ248" s="621"/>
      <c r="BK248" s="621"/>
      <c r="BL248" s="621"/>
      <c r="BN248" s="621"/>
      <c r="BO248" s="621"/>
      <c r="BP248" s="621"/>
      <c r="BQ248" s="621"/>
      <c r="BR248" s="621"/>
      <c r="BS248" s="621"/>
      <c r="BT248" s="621"/>
      <c r="BW248" s="608"/>
      <c r="BX248" s="609"/>
    </row>
    <row r="249" spans="3:76" ht="20.25" customHeight="1" hidden="1">
      <c r="C249" s="61" t="s">
        <v>503</v>
      </c>
      <c r="D249" s="61"/>
      <c r="E249" s="61"/>
      <c r="F249" s="61"/>
      <c r="G249" s="61"/>
      <c r="H249" s="61"/>
      <c r="I249" s="61"/>
      <c r="J249" s="61"/>
      <c r="K249" s="61"/>
      <c r="L249" s="61"/>
      <c r="M249" s="61"/>
      <c r="N249" s="61"/>
      <c r="O249" s="61"/>
      <c r="P249" s="61"/>
      <c r="Q249" s="61"/>
      <c r="R249" s="61"/>
      <c r="S249" s="61"/>
      <c r="T249" s="61"/>
      <c r="W249" s="100"/>
      <c r="X249" s="100"/>
      <c r="Y249" s="366"/>
      <c r="Z249" s="366"/>
      <c r="AA249" s="366"/>
      <c r="AB249" s="366"/>
      <c r="AC249" s="133"/>
      <c r="AD249" s="133"/>
      <c r="AE249" s="633"/>
      <c r="AF249" s="633"/>
      <c r="AG249" s="633"/>
      <c r="AH249" s="633"/>
      <c r="AI249" s="633"/>
      <c r="AM249" s="584"/>
      <c r="AN249" s="584"/>
      <c r="AO249" s="584"/>
      <c r="AP249" s="584"/>
      <c r="AQ249" s="584"/>
      <c r="AR249" s="584"/>
      <c r="AS249" s="584"/>
      <c r="AT249" s="584"/>
      <c r="AU249" s="584"/>
      <c r="AV249" s="584"/>
      <c r="AW249" s="584"/>
      <c r="AX249" s="584"/>
      <c r="AY249" s="584"/>
      <c r="AZ249" s="584"/>
      <c r="BA249" s="584"/>
      <c r="BB249" s="584"/>
      <c r="BC249" s="584"/>
      <c r="BD249" s="584"/>
      <c r="BG249" s="621"/>
      <c r="BH249" s="621"/>
      <c r="BI249" s="621"/>
      <c r="BJ249" s="621"/>
      <c r="BK249" s="621"/>
      <c r="BL249" s="621"/>
      <c r="BN249" s="621"/>
      <c r="BO249" s="621"/>
      <c r="BP249" s="621"/>
      <c r="BQ249" s="621"/>
      <c r="BR249" s="621"/>
      <c r="BS249" s="621"/>
      <c r="BT249" s="621"/>
      <c r="BW249" s="608"/>
      <c r="BX249" s="609"/>
    </row>
    <row r="250" spans="1:78" s="195" customFormat="1" ht="19.5" customHeight="1" hidden="1">
      <c r="A250" s="367"/>
      <c r="B250" s="173"/>
      <c r="C250" s="173"/>
      <c r="D250" s="173"/>
      <c r="E250" s="173"/>
      <c r="F250" s="173"/>
      <c r="G250" s="173"/>
      <c r="H250" s="173"/>
      <c r="I250" s="173"/>
      <c r="J250" s="173"/>
      <c r="K250" s="173"/>
      <c r="L250" s="173"/>
      <c r="M250" s="173"/>
      <c r="N250" s="173"/>
      <c r="O250" s="173"/>
      <c r="P250" s="173"/>
      <c r="Q250" s="173"/>
      <c r="R250" s="173"/>
      <c r="S250" s="173"/>
      <c r="T250" s="173"/>
      <c r="U250" s="104"/>
      <c r="V250" s="104"/>
      <c r="W250" s="268"/>
      <c r="X250" s="268"/>
      <c r="Y250" s="112"/>
      <c r="Z250" s="112"/>
      <c r="AA250" s="112"/>
      <c r="AB250" s="112"/>
      <c r="AC250" s="365"/>
      <c r="AD250" s="365"/>
      <c r="AE250" s="935"/>
      <c r="AF250" s="935"/>
      <c r="AG250" s="935"/>
      <c r="AH250" s="935"/>
      <c r="AI250" s="935"/>
      <c r="AK250" s="735"/>
      <c r="AL250" s="735"/>
      <c r="AM250" s="735"/>
      <c r="AN250" s="735"/>
      <c r="AO250" s="735"/>
      <c r="AP250" s="735"/>
      <c r="AQ250" s="735"/>
      <c r="AR250" s="735"/>
      <c r="AS250" s="735"/>
      <c r="AT250" s="735"/>
      <c r="AU250" s="735"/>
      <c r="AV250" s="735"/>
      <c r="AW250" s="735"/>
      <c r="AX250" s="735"/>
      <c r="AY250" s="735"/>
      <c r="AZ250" s="735"/>
      <c r="BA250" s="735"/>
      <c r="BB250" s="735"/>
      <c r="BC250" s="735"/>
      <c r="BD250" s="735"/>
      <c r="BE250" s="645"/>
      <c r="BF250" s="645"/>
      <c r="BG250" s="914"/>
      <c r="BH250" s="914"/>
      <c r="BI250" s="914"/>
      <c r="BJ250" s="914"/>
      <c r="BK250" s="914"/>
      <c r="BL250" s="914"/>
      <c r="BM250" s="645"/>
      <c r="BN250" s="914"/>
      <c r="BO250" s="914"/>
      <c r="BP250" s="914"/>
      <c r="BQ250" s="914"/>
      <c r="BR250" s="914"/>
      <c r="BS250" s="914"/>
      <c r="BT250" s="914"/>
      <c r="BU250" s="742"/>
      <c r="BV250" s="742"/>
      <c r="BW250" s="934"/>
      <c r="BX250" s="917"/>
      <c r="BZ250" s="587"/>
    </row>
    <row r="251" spans="1:78" s="191" customFormat="1" ht="19.5" customHeight="1" hidden="1">
      <c r="A251" s="60"/>
      <c r="B251" s="61"/>
      <c r="C251" s="61" t="s">
        <v>504</v>
      </c>
      <c r="D251" s="61"/>
      <c r="E251" s="61"/>
      <c r="F251" s="61"/>
      <c r="G251" s="61"/>
      <c r="H251" s="61"/>
      <c r="I251" s="61"/>
      <c r="J251" s="61"/>
      <c r="K251" s="61"/>
      <c r="L251" s="61"/>
      <c r="M251" s="61"/>
      <c r="N251" s="61"/>
      <c r="O251" s="61"/>
      <c r="P251" s="61"/>
      <c r="Q251" s="61"/>
      <c r="R251" s="61"/>
      <c r="S251" s="61"/>
      <c r="T251" s="61"/>
      <c r="U251" s="103"/>
      <c r="V251" s="103"/>
      <c r="W251" s="100"/>
      <c r="X251" s="100"/>
      <c r="Y251" s="368"/>
      <c r="Z251" s="369"/>
      <c r="AA251" s="369"/>
      <c r="AB251" s="369"/>
      <c r="AC251" s="370"/>
      <c r="AD251" s="370"/>
      <c r="AE251" s="936"/>
      <c r="AF251" s="937"/>
      <c r="AG251" s="937"/>
      <c r="AH251" s="937"/>
      <c r="AI251" s="937"/>
      <c r="AK251" s="584"/>
      <c r="AL251" s="584"/>
      <c r="AM251" s="584"/>
      <c r="AN251" s="584"/>
      <c r="AO251" s="584"/>
      <c r="AP251" s="584"/>
      <c r="AQ251" s="584"/>
      <c r="AR251" s="584"/>
      <c r="AS251" s="584"/>
      <c r="AT251" s="584"/>
      <c r="AU251" s="584"/>
      <c r="AV251" s="584"/>
      <c r="AW251" s="584"/>
      <c r="AX251" s="584"/>
      <c r="AY251" s="584"/>
      <c r="AZ251" s="584"/>
      <c r="BA251" s="584"/>
      <c r="BB251" s="584"/>
      <c r="BC251" s="584"/>
      <c r="BD251" s="584"/>
      <c r="BE251" s="610"/>
      <c r="BF251" s="610"/>
      <c r="BG251" s="621"/>
      <c r="BH251" s="621"/>
      <c r="BI251" s="621"/>
      <c r="BJ251" s="621"/>
      <c r="BK251" s="621"/>
      <c r="BL251" s="621"/>
      <c r="BM251" s="610"/>
      <c r="BN251" s="621"/>
      <c r="BO251" s="621"/>
      <c r="BP251" s="621"/>
      <c r="BQ251" s="621"/>
      <c r="BR251" s="621"/>
      <c r="BS251" s="621"/>
      <c r="BT251" s="621"/>
      <c r="BU251" s="723"/>
      <c r="BV251" s="723"/>
      <c r="BW251" s="938"/>
      <c r="BX251" s="939"/>
      <c r="BZ251" s="724"/>
    </row>
    <row r="252" spans="3:76" ht="17.25" customHeight="1" hidden="1">
      <c r="C252" s="86"/>
      <c r="D252" s="61"/>
      <c r="E252" s="61"/>
      <c r="F252" s="61"/>
      <c r="G252" s="61"/>
      <c r="H252" s="61"/>
      <c r="I252" s="61"/>
      <c r="J252" s="61"/>
      <c r="K252" s="61"/>
      <c r="L252" s="61"/>
      <c r="M252" s="61"/>
      <c r="N252" s="61"/>
      <c r="O252" s="61"/>
      <c r="P252" s="61"/>
      <c r="Q252" s="61"/>
      <c r="R252" s="61"/>
      <c r="S252" s="61"/>
      <c r="T252" s="61"/>
      <c r="W252" s="100"/>
      <c r="X252" s="100"/>
      <c r="Y252" s="112"/>
      <c r="Z252" s="112"/>
      <c r="AA252" s="112"/>
      <c r="AB252" s="112"/>
      <c r="AC252" s="133"/>
      <c r="AD252" s="133"/>
      <c r="AE252" s="936"/>
      <c r="AF252" s="937"/>
      <c r="AG252" s="937"/>
      <c r="AH252" s="937"/>
      <c r="AI252" s="937"/>
      <c r="AM252" s="584"/>
      <c r="AN252" s="584"/>
      <c r="AO252" s="584"/>
      <c r="AP252" s="584"/>
      <c r="AQ252" s="584"/>
      <c r="AR252" s="584"/>
      <c r="AS252" s="584"/>
      <c r="AT252" s="584"/>
      <c r="AU252" s="584"/>
      <c r="AV252" s="584"/>
      <c r="AW252" s="584"/>
      <c r="AX252" s="584"/>
      <c r="AY252" s="584"/>
      <c r="AZ252" s="584"/>
      <c r="BA252" s="584"/>
      <c r="BB252" s="584"/>
      <c r="BC252" s="584"/>
      <c r="BD252" s="584"/>
      <c r="BG252" s="621"/>
      <c r="BH252" s="621"/>
      <c r="BI252" s="621"/>
      <c r="BJ252" s="621"/>
      <c r="BK252" s="621"/>
      <c r="BL252" s="621"/>
      <c r="BN252" s="621"/>
      <c r="BO252" s="621"/>
      <c r="BP252" s="621"/>
      <c r="BQ252" s="621"/>
      <c r="BR252" s="621"/>
      <c r="BS252" s="621"/>
      <c r="BT252" s="621"/>
      <c r="BW252" s="608"/>
      <c r="BX252" s="609"/>
    </row>
    <row r="253" spans="3:76" ht="17.25" customHeight="1" hidden="1">
      <c r="C253" s="86" t="s">
        <v>505</v>
      </c>
      <c r="D253" s="61"/>
      <c r="E253" s="61"/>
      <c r="F253" s="61"/>
      <c r="G253" s="61"/>
      <c r="H253" s="61"/>
      <c r="I253" s="61"/>
      <c r="J253" s="61"/>
      <c r="K253" s="61"/>
      <c r="L253" s="61"/>
      <c r="M253" s="61"/>
      <c r="N253" s="61"/>
      <c r="O253" s="61"/>
      <c r="P253" s="61"/>
      <c r="Q253" s="61"/>
      <c r="R253" s="61"/>
      <c r="S253" s="61"/>
      <c r="T253" s="61"/>
      <c r="W253" s="100"/>
      <c r="X253" s="100"/>
      <c r="Y253" s="91">
        <v>0</v>
      </c>
      <c r="Z253" s="91"/>
      <c r="AA253" s="91"/>
      <c r="AB253" s="91"/>
      <c r="AC253" s="133"/>
      <c r="AD253" s="133"/>
      <c r="AE253" s="633">
        <v>0</v>
      </c>
      <c r="AF253" s="633"/>
      <c r="AG253" s="633"/>
      <c r="AH253" s="633"/>
      <c r="AI253" s="633"/>
      <c r="AM253" s="584"/>
      <c r="AN253" s="584"/>
      <c r="AO253" s="584"/>
      <c r="AP253" s="584"/>
      <c r="AQ253" s="584"/>
      <c r="AR253" s="584"/>
      <c r="AS253" s="584"/>
      <c r="AT253" s="584"/>
      <c r="AU253" s="584"/>
      <c r="AV253" s="584"/>
      <c r="AW253" s="584"/>
      <c r="AX253" s="584"/>
      <c r="AY253" s="584"/>
      <c r="AZ253" s="584"/>
      <c r="BA253" s="584"/>
      <c r="BB253" s="584"/>
      <c r="BC253" s="584"/>
      <c r="BD253" s="584"/>
      <c r="BG253" s="621"/>
      <c r="BH253" s="621"/>
      <c r="BI253" s="621"/>
      <c r="BJ253" s="621"/>
      <c r="BK253" s="621"/>
      <c r="BL253" s="621"/>
      <c r="BN253" s="621"/>
      <c r="BO253" s="621"/>
      <c r="BP253" s="621"/>
      <c r="BQ253" s="621"/>
      <c r="BR253" s="621"/>
      <c r="BS253" s="621"/>
      <c r="BT253" s="621"/>
      <c r="BW253" s="608"/>
      <c r="BX253" s="609"/>
    </row>
    <row r="254" spans="3:76" ht="17.25" customHeight="1">
      <c r="C254" s="61"/>
      <c r="D254" s="271" t="s">
        <v>506</v>
      </c>
      <c r="E254" s="61"/>
      <c r="F254" s="61"/>
      <c r="G254" s="61"/>
      <c r="H254" s="61"/>
      <c r="I254" s="61"/>
      <c r="J254" s="61"/>
      <c r="K254" s="61"/>
      <c r="L254" s="61"/>
      <c r="M254" s="61"/>
      <c r="N254" s="61"/>
      <c r="O254" s="61"/>
      <c r="P254" s="61"/>
      <c r="Q254" s="61"/>
      <c r="R254" s="61"/>
      <c r="S254" s="61"/>
      <c r="T254" s="61"/>
      <c r="W254" s="100"/>
      <c r="X254" s="100"/>
      <c r="Y254" s="97">
        <v>250000000</v>
      </c>
      <c r="Z254" s="97"/>
      <c r="AA254" s="97"/>
      <c r="AB254" s="97"/>
      <c r="AC254" s="133"/>
      <c r="AD254" s="133"/>
      <c r="AE254" s="97">
        <v>250000000</v>
      </c>
      <c r="AF254" s="97"/>
      <c r="AG254" s="97"/>
      <c r="AH254" s="97"/>
      <c r="AI254" s="97"/>
      <c r="AM254" s="584"/>
      <c r="AN254" s="584"/>
      <c r="AO254" s="584"/>
      <c r="AP254" s="584"/>
      <c r="AQ254" s="584"/>
      <c r="AR254" s="584"/>
      <c r="AS254" s="584"/>
      <c r="AT254" s="584"/>
      <c r="AU254" s="584"/>
      <c r="AV254" s="584"/>
      <c r="AW254" s="584"/>
      <c r="AX254" s="584"/>
      <c r="AY254" s="584"/>
      <c r="AZ254" s="584"/>
      <c r="BA254" s="584"/>
      <c r="BB254" s="584"/>
      <c r="BC254" s="584"/>
      <c r="BD254" s="584"/>
      <c r="BG254" s="621"/>
      <c r="BH254" s="621"/>
      <c r="BI254" s="621"/>
      <c r="BJ254" s="621"/>
      <c r="BK254" s="621"/>
      <c r="BL254" s="621"/>
      <c r="BN254" s="621"/>
      <c r="BO254" s="621"/>
      <c r="BP254" s="621"/>
      <c r="BQ254" s="621"/>
      <c r="BR254" s="621"/>
      <c r="BS254" s="621"/>
      <c r="BT254" s="621"/>
      <c r="BW254" s="608"/>
      <c r="BX254" s="609"/>
    </row>
    <row r="255" spans="3:76" ht="18.75" customHeight="1" thickBot="1">
      <c r="C255" s="61" t="s">
        <v>355</v>
      </c>
      <c r="D255" s="61"/>
      <c r="E255" s="61"/>
      <c r="F255" s="61"/>
      <c r="G255" s="61"/>
      <c r="H255" s="61"/>
      <c r="I255" s="61"/>
      <c r="J255" s="61"/>
      <c r="K255" s="61"/>
      <c r="L255" s="61"/>
      <c r="M255" s="61"/>
      <c r="N255" s="61"/>
      <c r="O255" s="61"/>
      <c r="P255" s="61"/>
      <c r="Q255" s="61"/>
      <c r="R255" s="61"/>
      <c r="S255" s="61"/>
      <c r="T255" s="61"/>
      <c r="W255" s="100"/>
      <c r="X255" s="100"/>
      <c r="Y255" s="101">
        <f>Y254</f>
        <v>250000000</v>
      </c>
      <c r="Z255" s="101"/>
      <c r="AA255" s="101"/>
      <c r="AB255" s="101"/>
      <c r="AC255" s="133"/>
      <c r="AD255" s="133"/>
      <c r="AE255" s="101">
        <f>AE251</f>
        <v>0</v>
      </c>
      <c r="AF255" s="101"/>
      <c r="AG255" s="101"/>
      <c r="AH255" s="101"/>
      <c r="AI255" s="101"/>
      <c r="AM255" s="584"/>
      <c r="AN255" s="584"/>
      <c r="AO255" s="584"/>
      <c r="AP255" s="584"/>
      <c r="AQ255" s="584"/>
      <c r="AR255" s="584"/>
      <c r="AS255" s="584"/>
      <c r="AT255" s="584"/>
      <c r="AU255" s="584"/>
      <c r="AV255" s="584"/>
      <c r="AW255" s="584"/>
      <c r="AX255" s="584"/>
      <c r="AY255" s="584"/>
      <c r="AZ255" s="584"/>
      <c r="BA255" s="584"/>
      <c r="BB255" s="584"/>
      <c r="BC255" s="584"/>
      <c r="BD255" s="584"/>
      <c r="BG255" s="621"/>
      <c r="BH255" s="621"/>
      <c r="BI255" s="621"/>
      <c r="BJ255" s="621"/>
      <c r="BK255" s="621"/>
      <c r="BL255" s="621"/>
      <c r="BN255" s="621"/>
      <c r="BO255" s="621"/>
      <c r="BP255" s="621"/>
      <c r="BQ255" s="621"/>
      <c r="BR255" s="621"/>
      <c r="BS255" s="621"/>
      <c r="BT255" s="621"/>
      <c r="BU255" s="622">
        <f>'[1]Bao cao'!Y98-Y255</f>
        <v>0</v>
      </c>
      <c r="BV255" s="622">
        <f>'[1]Bao cao'!AG98</f>
        <v>0</v>
      </c>
      <c r="BW255" s="608"/>
      <c r="BX255" s="609"/>
    </row>
    <row r="256" spans="3:76" ht="12" customHeight="1" thickTop="1">
      <c r="C256" s="61"/>
      <c r="D256" s="61"/>
      <c r="E256" s="61"/>
      <c r="F256" s="61"/>
      <c r="G256" s="61"/>
      <c r="H256" s="61"/>
      <c r="I256" s="61"/>
      <c r="J256" s="61"/>
      <c r="K256" s="61"/>
      <c r="L256" s="61"/>
      <c r="M256" s="61"/>
      <c r="N256" s="61"/>
      <c r="O256" s="61"/>
      <c r="P256" s="61"/>
      <c r="Q256" s="61"/>
      <c r="R256" s="61"/>
      <c r="S256" s="61"/>
      <c r="T256" s="61"/>
      <c r="W256" s="100"/>
      <c r="X256" s="100"/>
      <c r="Y256" s="100"/>
      <c r="Z256" s="100"/>
      <c r="AA256" s="100"/>
      <c r="AB256" s="100"/>
      <c r="AD256" s="100"/>
      <c r="AE256" s="100"/>
      <c r="AF256" s="100"/>
      <c r="AG256" s="100"/>
      <c r="AH256" s="100"/>
      <c r="AI256" s="100"/>
      <c r="AM256" s="584"/>
      <c r="AN256" s="584"/>
      <c r="AO256" s="584"/>
      <c r="AP256" s="584"/>
      <c r="AQ256" s="584"/>
      <c r="AR256" s="584"/>
      <c r="AS256" s="584"/>
      <c r="AT256" s="584"/>
      <c r="AU256" s="584"/>
      <c r="AV256" s="584"/>
      <c r="AW256" s="584"/>
      <c r="AX256" s="584"/>
      <c r="AY256" s="584"/>
      <c r="AZ256" s="584"/>
      <c r="BA256" s="584"/>
      <c r="BB256" s="584"/>
      <c r="BC256" s="584"/>
      <c r="BD256" s="584"/>
      <c r="BG256" s="621"/>
      <c r="BH256" s="621"/>
      <c r="BI256" s="621"/>
      <c r="BJ256" s="621"/>
      <c r="BK256" s="621"/>
      <c r="BL256" s="621"/>
      <c r="BN256" s="621"/>
      <c r="BO256" s="621"/>
      <c r="BP256" s="621"/>
      <c r="BQ256" s="621"/>
      <c r="BR256" s="621"/>
      <c r="BS256" s="621"/>
      <c r="BT256" s="621"/>
      <c r="BW256" s="608"/>
      <c r="BX256" s="609"/>
    </row>
    <row r="257" spans="3:76" ht="19.5" customHeight="1">
      <c r="C257" s="110" t="s">
        <v>507</v>
      </c>
      <c r="D257" s="61"/>
      <c r="E257" s="61"/>
      <c r="F257" s="61"/>
      <c r="G257" s="61"/>
      <c r="H257" s="61"/>
      <c r="I257" s="61"/>
      <c r="J257" s="61"/>
      <c r="K257" s="61"/>
      <c r="L257" s="61"/>
      <c r="M257" s="61"/>
      <c r="N257" s="61"/>
      <c r="O257" s="61"/>
      <c r="P257" s="61"/>
      <c r="Q257" s="61"/>
      <c r="R257" s="61"/>
      <c r="S257" s="61"/>
      <c r="T257" s="61"/>
      <c r="W257" s="100"/>
      <c r="X257" s="100"/>
      <c r="Y257" s="100"/>
      <c r="Z257" s="100"/>
      <c r="AA257" s="100"/>
      <c r="AB257" s="100"/>
      <c r="AD257" s="100"/>
      <c r="AE257" s="100"/>
      <c r="AF257" s="100"/>
      <c r="AG257" s="100"/>
      <c r="AH257" s="100"/>
      <c r="AI257" s="100"/>
      <c r="AM257" s="584"/>
      <c r="AN257" s="584"/>
      <c r="AO257" s="584"/>
      <c r="AP257" s="584"/>
      <c r="AQ257" s="584"/>
      <c r="AR257" s="584"/>
      <c r="AS257" s="584"/>
      <c r="AT257" s="584"/>
      <c r="AU257" s="584"/>
      <c r="AV257" s="584"/>
      <c r="AW257" s="584"/>
      <c r="AX257" s="584"/>
      <c r="AY257" s="584"/>
      <c r="AZ257" s="584"/>
      <c r="BA257" s="584"/>
      <c r="BB257" s="584"/>
      <c r="BC257" s="584"/>
      <c r="BD257" s="584"/>
      <c r="BG257" s="621"/>
      <c r="BH257" s="621"/>
      <c r="BI257" s="621"/>
      <c r="BJ257" s="621"/>
      <c r="BK257" s="621"/>
      <c r="BL257" s="621"/>
      <c r="BN257" s="621"/>
      <c r="BO257" s="621"/>
      <c r="BP257" s="621"/>
      <c r="BQ257" s="621"/>
      <c r="BR257" s="621"/>
      <c r="BS257" s="621"/>
      <c r="BT257" s="621"/>
      <c r="BW257" s="608"/>
      <c r="BX257" s="609"/>
    </row>
    <row r="258" spans="3:76" ht="15" customHeight="1">
      <c r="C258" s="61"/>
      <c r="D258" s="61"/>
      <c r="E258" s="61"/>
      <c r="F258" s="61"/>
      <c r="G258" s="61"/>
      <c r="H258" s="61"/>
      <c r="I258" s="61"/>
      <c r="J258" s="61"/>
      <c r="K258" s="61"/>
      <c r="L258" s="61"/>
      <c r="M258" s="61"/>
      <c r="N258" s="61"/>
      <c r="O258" s="61"/>
      <c r="P258" s="61"/>
      <c r="Q258" s="61"/>
      <c r="R258" s="61"/>
      <c r="S258" s="61"/>
      <c r="T258" s="61"/>
      <c r="W258" s="100"/>
      <c r="X258" s="100"/>
      <c r="Y258" s="100"/>
      <c r="Z258" s="100"/>
      <c r="AA258" s="100"/>
      <c r="AB258" s="100"/>
      <c r="AD258" s="100"/>
      <c r="AE258" s="100"/>
      <c r="AF258" s="100"/>
      <c r="AG258" s="100"/>
      <c r="AH258" s="100"/>
      <c r="AI258" s="100"/>
      <c r="AM258" s="584"/>
      <c r="AN258" s="584"/>
      <c r="AO258" s="584"/>
      <c r="AP258" s="584"/>
      <c r="AQ258" s="584"/>
      <c r="AR258" s="584"/>
      <c r="AS258" s="584"/>
      <c r="AT258" s="584"/>
      <c r="AU258" s="584"/>
      <c r="AV258" s="584"/>
      <c r="AW258" s="584"/>
      <c r="AX258" s="584"/>
      <c r="AY258" s="584"/>
      <c r="AZ258" s="584"/>
      <c r="BA258" s="584"/>
      <c r="BB258" s="584"/>
      <c r="BC258" s="584"/>
      <c r="BD258" s="584"/>
      <c r="BG258" s="621"/>
      <c r="BH258" s="621"/>
      <c r="BI258" s="621"/>
      <c r="BJ258" s="621"/>
      <c r="BK258" s="621"/>
      <c r="BL258" s="621"/>
      <c r="BN258" s="621"/>
      <c r="BO258" s="621"/>
      <c r="BP258" s="621"/>
      <c r="BQ258" s="621"/>
      <c r="BR258" s="621"/>
      <c r="BS258" s="621"/>
      <c r="BT258" s="621"/>
      <c r="BW258" s="608"/>
      <c r="BX258" s="609"/>
    </row>
    <row r="259" spans="2:76" ht="30.75" customHeight="1">
      <c r="B259" s="371" t="s">
        <v>508</v>
      </c>
      <c r="C259" s="371"/>
      <c r="D259" s="371"/>
      <c r="E259" s="371"/>
      <c r="F259" s="371" t="s">
        <v>509</v>
      </c>
      <c r="G259" s="371"/>
      <c r="H259" s="371"/>
      <c r="I259" s="371"/>
      <c r="J259" s="371"/>
      <c r="K259" s="371"/>
      <c r="L259" s="371"/>
      <c r="M259" s="371"/>
      <c r="N259" s="371" t="s">
        <v>510</v>
      </c>
      <c r="O259" s="371"/>
      <c r="P259" s="371"/>
      <c r="Q259" s="371" t="s">
        <v>511</v>
      </c>
      <c r="R259" s="371"/>
      <c r="S259" s="371"/>
      <c r="T259" s="371"/>
      <c r="U259" s="372" t="s">
        <v>512</v>
      </c>
      <c r="V259" s="372"/>
      <c r="W259" s="372"/>
      <c r="X259" s="372"/>
      <c r="Y259" s="372"/>
      <c r="Z259" s="372"/>
      <c r="AA259" s="372" t="s">
        <v>513</v>
      </c>
      <c r="AB259" s="372"/>
      <c r="AC259" s="372"/>
      <c r="AD259" s="372"/>
      <c r="AE259" s="372"/>
      <c r="AF259" s="372" t="s">
        <v>514</v>
      </c>
      <c r="AG259" s="372"/>
      <c r="AH259" s="372"/>
      <c r="AI259" s="372"/>
      <c r="AM259" s="584"/>
      <c r="AN259" s="584"/>
      <c r="AO259" s="584"/>
      <c r="AP259" s="584"/>
      <c r="AQ259" s="584"/>
      <c r="AR259" s="584"/>
      <c r="AS259" s="584"/>
      <c r="AT259" s="584"/>
      <c r="AU259" s="584"/>
      <c r="AV259" s="584"/>
      <c r="AW259" s="584"/>
      <c r="AX259" s="584"/>
      <c r="AY259" s="584"/>
      <c r="AZ259" s="584"/>
      <c r="BA259" s="584"/>
      <c r="BB259" s="584"/>
      <c r="BC259" s="584"/>
      <c r="BD259" s="584"/>
      <c r="BG259" s="621"/>
      <c r="BH259" s="621"/>
      <c r="BI259" s="621"/>
      <c r="BJ259" s="621"/>
      <c r="BK259" s="621"/>
      <c r="BL259" s="621"/>
      <c r="BN259" s="621"/>
      <c r="BO259" s="621"/>
      <c r="BP259" s="621"/>
      <c r="BQ259" s="621"/>
      <c r="BR259" s="621"/>
      <c r="BS259" s="621"/>
      <c r="BT259" s="621"/>
      <c r="BW259" s="608"/>
      <c r="BX259" s="609"/>
    </row>
    <row r="260" spans="1:76" ht="18.75" customHeight="1">
      <c r="A260" s="373"/>
      <c r="B260" s="374" t="s">
        <v>515</v>
      </c>
      <c r="C260" s="375"/>
      <c r="D260" s="375"/>
      <c r="E260" s="376"/>
      <c r="F260" s="377" t="s">
        <v>516</v>
      </c>
      <c r="G260" s="377"/>
      <c r="H260" s="377"/>
      <c r="I260" s="377"/>
      <c r="J260" s="377"/>
      <c r="K260" s="377"/>
      <c r="L260" s="377"/>
      <c r="M260" s="377"/>
      <c r="N260" s="378">
        <v>0</v>
      </c>
      <c r="O260" s="379"/>
      <c r="P260" s="380"/>
      <c r="Q260" s="381" t="s">
        <v>517</v>
      </c>
      <c r="R260" s="379"/>
      <c r="S260" s="379"/>
      <c r="T260" s="380"/>
      <c r="U260" s="382">
        <v>250000000</v>
      </c>
      <c r="V260" s="383"/>
      <c r="W260" s="383"/>
      <c r="X260" s="383"/>
      <c r="Y260" s="383"/>
      <c r="Z260" s="383"/>
      <c r="AA260" s="384">
        <f>U260</f>
        <v>250000000</v>
      </c>
      <c r="AB260" s="384"/>
      <c r="AC260" s="384"/>
      <c r="AD260" s="384"/>
      <c r="AE260" s="384"/>
      <c r="AF260" s="385" t="s">
        <v>518</v>
      </c>
      <c r="AG260" s="386"/>
      <c r="AH260" s="386"/>
      <c r="AI260" s="387"/>
      <c r="AK260" s="611"/>
      <c r="AL260" s="611"/>
      <c r="AM260" s="611"/>
      <c r="AN260" s="611"/>
      <c r="AO260" s="611"/>
      <c r="AP260" s="611"/>
      <c r="AQ260" s="611"/>
      <c r="AR260" s="611"/>
      <c r="AS260" s="611"/>
      <c r="AT260" s="611"/>
      <c r="AU260" s="611"/>
      <c r="AV260" s="611"/>
      <c r="AW260" s="611"/>
      <c r="AX260" s="611"/>
      <c r="AY260" s="611"/>
      <c r="AZ260" s="611"/>
      <c r="BA260" s="611"/>
      <c r="BB260" s="611"/>
      <c r="BC260" s="611"/>
      <c r="BD260" s="611"/>
      <c r="BG260" s="613"/>
      <c r="BH260" s="613"/>
      <c r="BI260" s="613"/>
      <c r="BJ260" s="613"/>
      <c r="BK260" s="613"/>
      <c r="BL260" s="613"/>
      <c r="BN260" s="613"/>
      <c r="BO260" s="613"/>
      <c r="BP260" s="613"/>
      <c r="BQ260" s="613"/>
      <c r="BR260" s="613"/>
      <c r="BS260" s="613"/>
      <c r="BT260" s="613"/>
      <c r="BW260" s="608"/>
      <c r="BX260" s="609"/>
    </row>
    <row r="261" spans="2:76" ht="19.5" customHeight="1" hidden="1">
      <c r="B261" s="103"/>
      <c r="C261" s="103"/>
      <c r="D261" s="103"/>
      <c r="E261" s="103"/>
      <c r="F261" s="98"/>
      <c r="G261" s="98"/>
      <c r="H261" s="98"/>
      <c r="I261" s="98"/>
      <c r="J261" s="98"/>
      <c r="K261" s="98"/>
      <c r="L261" s="98"/>
      <c r="M261" s="98"/>
      <c r="N261" s="98"/>
      <c r="O261" s="98"/>
      <c r="P261" s="98"/>
      <c r="Q261" s="98"/>
      <c r="R261" s="98"/>
      <c r="S261" s="98"/>
      <c r="T261" s="98"/>
      <c r="U261" s="388"/>
      <c r="V261" s="388"/>
      <c r="W261" s="388"/>
      <c r="X261" s="388"/>
      <c r="Y261" s="388"/>
      <c r="Z261" s="388"/>
      <c r="AA261" s="389"/>
      <c r="AB261" s="389"/>
      <c r="AC261" s="389"/>
      <c r="AD261" s="389"/>
      <c r="AE261" s="389"/>
      <c r="AF261" s="389"/>
      <c r="AG261" s="389"/>
      <c r="AH261" s="389"/>
      <c r="AI261" s="389"/>
      <c r="AM261" s="584"/>
      <c r="AN261" s="584"/>
      <c r="AO261" s="584"/>
      <c r="AP261" s="584"/>
      <c r="AQ261" s="584"/>
      <c r="AR261" s="584"/>
      <c r="AS261" s="584"/>
      <c r="AT261" s="584"/>
      <c r="AU261" s="584"/>
      <c r="AV261" s="584"/>
      <c r="AW261" s="584"/>
      <c r="AX261" s="584"/>
      <c r="AY261" s="584"/>
      <c r="AZ261" s="584"/>
      <c r="BA261" s="584"/>
      <c r="BB261" s="584"/>
      <c r="BC261" s="584"/>
      <c r="BD261" s="584"/>
      <c r="BG261" s="621"/>
      <c r="BH261" s="621"/>
      <c r="BI261" s="621"/>
      <c r="BJ261" s="621"/>
      <c r="BK261" s="621"/>
      <c r="BL261" s="621"/>
      <c r="BN261" s="621"/>
      <c r="BO261" s="621"/>
      <c r="BP261" s="621"/>
      <c r="BQ261" s="621"/>
      <c r="BR261" s="621"/>
      <c r="BS261" s="621"/>
      <c r="BT261" s="621"/>
      <c r="BW261" s="608"/>
      <c r="BX261" s="609"/>
    </row>
    <row r="262" spans="2:76" ht="19.5" customHeight="1" hidden="1">
      <c r="B262" s="98"/>
      <c r="C262" s="98"/>
      <c r="D262" s="98"/>
      <c r="E262" s="98"/>
      <c r="F262" s="98"/>
      <c r="G262" s="98"/>
      <c r="H262" s="98"/>
      <c r="I262" s="98"/>
      <c r="J262" s="98"/>
      <c r="K262" s="98"/>
      <c r="L262" s="98"/>
      <c r="M262" s="98"/>
      <c r="N262" s="98"/>
      <c r="O262" s="98"/>
      <c r="P262" s="98"/>
      <c r="Q262" s="98"/>
      <c r="R262" s="98"/>
      <c r="S262" s="98"/>
      <c r="T262" s="98"/>
      <c r="U262" s="388"/>
      <c r="V262" s="388"/>
      <c r="W262" s="388"/>
      <c r="X262" s="388"/>
      <c r="Y262" s="388"/>
      <c r="Z262" s="388"/>
      <c r="AA262" s="389"/>
      <c r="AB262" s="389"/>
      <c r="AC262" s="389"/>
      <c r="AD262" s="389"/>
      <c r="AE262" s="389"/>
      <c r="AF262" s="389"/>
      <c r="AG262" s="389"/>
      <c r="AH262" s="389"/>
      <c r="AI262" s="389"/>
      <c r="AM262" s="584"/>
      <c r="AN262" s="584"/>
      <c r="AO262" s="584"/>
      <c r="AP262" s="584"/>
      <c r="AQ262" s="584"/>
      <c r="AR262" s="584"/>
      <c r="AS262" s="584"/>
      <c r="AT262" s="584"/>
      <c r="AU262" s="584"/>
      <c r="AV262" s="584"/>
      <c r="AW262" s="584"/>
      <c r="AX262" s="584"/>
      <c r="AY262" s="584"/>
      <c r="AZ262" s="584"/>
      <c r="BA262" s="584"/>
      <c r="BB262" s="584"/>
      <c r="BC262" s="584"/>
      <c r="BD262" s="584"/>
      <c r="BG262" s="621"/>
      <c r="BH262" s="621"/>
      <c r="BI262" s="621"/>
      <c r="BJ262" s="621"/>
      <c r="BK262" s="621"/>
      <c r="BL262" s="621"/>
      <c r="BN262" s="621"/>
      <c r="BO262" s="621"/>
      <c r="BP262" s="621"/>
      <c r="BQ262" s="621"/>
      <c r="BR262" s="621"/>
      <c r="BS262" s="621"/>
      <c r="BT262" s="621"/>
      <c r="BW262" s="608"/>
      <c r="BX262" s="609"/>
    </row>
    <row r="263" spans="2:76" ht="19.5" customHeight="1" hidden="1">
      <c r="B263" s="98"/>
      <c r="C263" s="98"/>
      <c r="D263" s="98"/>
      <c r="E263" s="98"/>
      <c r="F263" s="98"/>
      <c r="G263" s="98"/>
      <c r="H263" s="98"/>
      <c r="I263" s="98"/>
      <c r="J263" s="98"/>
      <c r="K263" s="98"/>
      <c r="L263" s="98"/>
      <c r="M263" s="98"/>
      <c r="N263" s="98"/>
      <c r="O263" s="98"/>
      <c r="P263" s="98"/>
      <c r="Q263" s="98"/>
      <c r="R263" s="98"/>
      <c r="S263" s="98"/>
      <c r="T263" s="98"/>
      <c r="U263" s="388"/>
      <c r="V263" s="388"/>
      <c r="W263" s="388"/>
      <c r="X263" s="388"/>
      <c r="Y263" s="388"/>
      <c r="Z263" s="388"/>
      <c r="AA263" s="389"/>
      <c r="AB263" s="389"/>
      <c r="AC263" s="389"/>
      <c r="AD263" s="389"/>
      <c r="AE263" s="389"/>
      <c r="AF263" s="389"/>
      <c r="AG263" s="389"/>
      <c r="AH263" s="389"/>
      <c r="AI263" s="389"/>
      <c r="AM263" s="584"/>
      <c r="AN263" s="584"/>
      <c r="AO263" s="584"/>
      <c r="AP263" s="584"/>
      <c r="AQ263" s="584"/>
      <c r="AR263" s="584"/>
      <c r="AS263" s="584"/>
      <c r="AT263" s="584"/>
      <c r="AU263" s="584"/>
      <c r="AV263" s="584"/>
      <c r="AW263" s="584"/>
      <c r="AX263" s="584"/>
      <c r="AY263" s="584"/>
      <c r="AZ263" s="584"/>
      <c r="BA263" s="584"/>
      <c r="BB263" s="584"/>
      <c r="BC263" s="584"/>
      <c r="BD263" s="584"/>
      <c r="BG263" s="621"/>
      <c r="BH263" s="621"/>
      <c r="BI263" s="621"/>
      <c r="BJ263" s="621"/>
      <c r="BK263" s="621"/>
      <c r="BL263" s="621"/>
      <c r="BN263" s="621"/>
      <c r="BO263" s="621"/>
      <c r="BP263" s="621"/>
      <c r="BQ263" s="621"/>
      <c r="BR263" s="621"/>
      <c r="BS263" s="621"/>
      <c r="BT263" s="621"/>
      <c r="BW263" s="608"/>
      <c r="BX263" s="609"/>
    </row>
    <row r="264" spans="2:76" ht="19.5" customHeight="1" hidden="1">
      <c r="B264" s="98"/>
      <c r="C264" s="98"/>
      <c r="D264" s="98"/>
      <c r="E264" s="98"/>
      <c r="F264" s="98"/>
      <c r="G264" s="98"/>
      <c r="H264" s="98"/>
      <c r="I264" s="98"/>
      <c r="J264" s="98"/>
      <c r="K264" s="98"/>
      <c r="L264" s="98"/>
      <c r="M264" s="98"/>
      <c r="N264" s="98"/>
      <c r="O264" s="98"/>
      <c r="P264" s="98"/>
      <c r="Q264" s="98"/>
      <c r="R264" s="98"/>
      <c r="S264" s="98"/>
      <c r="T264" s="98"/>
      <c r="U264" s="388"/>
      <c r="V264" s="388"/>
      <c r="W264" s="388"/>
      <c r="X264" s="388"/>
      <c r="Y264" s="388"/>
      <c r="Z264" s="388"/>
      <c r="AA264" s="389"/>
      <c r="AB264" s="389"/>
      <c r="AC264" s="389"/>
      <c r="AD264" s="389"/>
      <c r="AE264" s="389"/>
      <c r="AF264" s="389"/>
      <c r="AG264" s="389"/>
      <c r="AH264" s="389"/>
      <c r="AI264" s="389"/>
      <c r="AM264" s="584"/>
      <c r="AN264" s="584"/>
      <c r="AO264" s="584"/>
      <c r="AP264" s="584"/>
      <c r="AQ264" s="584"/>
      <c r="AR264" s="584"/>
      <c r="AS264" s="584"/>
      <c r="AT264" s="584"/>
      <c r="AU264" s="584"/>
      <c r="AV264" s="584"/>
      <c r="AW264" s="584"/>
      <c r="AX264" s="584"/>
      <c r="AY264" s="584"/>
      <c r="AZ264" s="584"/>
      <c r="BA264" s="584"/>
      <c r="BB264" s="584"/>
      <c r="BC264" s="584"/>
      <c r="BD264" s="584"/>
      <c r="BG264" s="621"/>
      <c r="BH264" s="621"/>
      <c r="BI264" s="621"/>
      <c r="BJ264" s="621"/>
      <c r="BK264" s="621"/>
      <c r="BL264" s="621"/>
      <c r="BN264" s="621"/>
      <c r="BO264" s="621"/>
      <c r="BP264" s="621"/>
      <c r="BQ264" s="621"/>
      <c r="BR264" s="621"/>
      <c r="BS264" s="621"/>
      <c r="BT264" s="621"/>
      <c r="BW264" s="608"/>
      <c r="BX264" s="609"/>
    </row>
    <row r="265" spans="2:76" ht="19.5" customHeight="1" hidden="1">
      <c r="B265" s="98"/>
      <c r="C265" s="98"/>
      <c r="D265" s="98"/>
      <c r="E265" s="98"/>
      <c r="F265" s="98"/>
      <c r="G265" s="98"/>
      <c r="H265" s="98"/>
      <c r="I265" s="98"/>
      <c r="J265" s="98"/>
      <c r="K265" s="98"/>
      <c r="L265" s="98"/>
      <c r="M265" s="98"/>
      <c r="N265" s="98"/>
      <c r="O265" s="98"/>
      <c r="P265" s="98"/>
      <c r="Q265" s="98"/>
      <c r="R265" s="98"/>
      <c r="S265" s="98"/>
      <c r="T265" s="98"/>
      <c r="U265" s="388"/>
      <c r="V265" s="388"/>
      <c r="W265" s="388"/>
      <c r="X265" s="388"/>
      <c r="Y265" s="388"/>
      <c r="Z265" s="388"/>
      <c r="AA265" s="389"/>
      <c r="AB265" s="389"/>
      <c r="AC265" s="389"/>
      <c r="AD265" s="389"/>
      <c r="AE265" s="389"/>
      <c r="AF265" s="389"/>
      <c r="AG265" s="389"/>
      <c r="AH265" s="389"/>
      <c r="AI265" s="389"/>
      <c r="AM265" s="584"/>
      <c r="AN265" s="584"/>
      <c r="AO265" s="584"/>
      <c r="AP265" s="584"/>
      <c r="AQ265" s="584"/>
      <c r="AR265" s="584"/>
      <c r="AS265" s="584"/>
      <c r="AT265" s="584"/>
      <c r="AU265" s="584"/>
      <c r="AV265" s="584"/>
      <c r="AW265" s="584"/>
      <c r="AX265" s="584"/>
      <c r="AY265" s="584"/>
      <c r="AZ265" s="584"/>
      <c r="BA265" s="584"/>
      <c r="BB265" s="584"/>
      <c r="BC265" s="584"/>
      <c r="BD265" s="584"/>
      <c r="BG265" s="621"/>
      <c r="BH265" s="621"/>
      <c r="BI265" s="621"/>
      <c r="BJ265" s="621"/>
      <c r="BK265" s="621"/>
      <c r="BL265" s="621"/>
      <c r="BN265" s="621"/>
      <c r="BO265" s="621"/>
      <c r="BP265" s="621"/>
      <c r="BQ265" s="621"/>
      <c r="BR265" s="621"/>
      <c r="BS265" s="621"/>
      <c r="BT265" s="621"/>
      <c r="BW265" s="608"/>
      <c r="BX265" s="609"/>
    </row>
    <row r="266" spans="2:76" ht="18.75" customHeight="1">
      <c r="B266" s="390" t="s">
        <v>355</v>
      </c>
      <c r="C266" s="391"/>
      <c r="D266" s="391"/>
      <c r="E266" s="391"/>
      <c r="F266" s="391"/>
      <c r="G266" s="391"/>
      <c r="H266" s="391"/>
      <c r="I266" s="391"/>
      <c r="J266" s="391"/>
      <c r="K266" s="391"/>
      <c r="L266" s="391"/>
      <c r="M266" s="392"/>
      <c r="N266" s="393"/>
      <c r="O266" s="393"/>
      <c r="P266" s="393"/>
      <c r="Q266" s="393"/>
      <c r="R266" s="393"/>
      <c r="S266" s="393"/>
      <c r="T266" s="393"/>
      <c r="U266" s="394">
        <f>U260</f>
        <v>250000000</v>
      </c>
      <c r="V266" s="395"/>
      <c r="W266" s="395"/>
      <c r="X266" s="395"/>
      <c r="Y266" s="395"/>
      <c r="Z266" s="395"/>
      <c r="AA266" s="396">
        <f>AA260</f>
        <v>250000000</v>
      </c>
      <c r="AB266" s="396"/>
      <c r="AC266" s="396"/>
      <c r="AD266" s="396"/>
      <c r="AE266" s="396"/>
      <c r="AF266" s="396"/>
      <c r="AG266" s="396"/>
      <c r="AH266" s="396"/>
      <c r="AI266" s="396"/>
      <c r="AM266" s="584"/>
      <c r="AN266" s="584"/>
      <c r="AO266" s="584"/>
      <c r="AP266" s="584"/>
      <c r="AQ266" s="584"/>
      <c r="AR266" s="584"/>
      <c r="AS266" s="584"/>
      <c r="AT266" s="584"/>
      <c r="AU266" s="584"/>
      <c r="AV266" s="584"/>
      <c r="AW266" s="584"/>
      <c r="AX266" s="584"/>
      <c r="AY266" s="584"/>
      <c r="AZ266" s="584"/>
      <c r="BA266" s="584"/>
      <c r="BB266" s="584"/>
      <c r="BC266" s="584"/>
      <c r="BD266" s="584"/>
      <c r="BG266" s="621"/>
      <c r="BH266" s="621"/>
      <c r="BI266" s="621"/>
      <c r="BJ266" s="621"/>
      <c r="BK266" s="621"/>
      <c r="BL266" s="621"/>
      <c r="BN266" s="621"/>
      <c r="BO266" s="621"/>
      <c r="BP266" s="621"/>
      <c r="BQ266" s="621"/>
      <c r="BR266" s="621"/>
      <c r="BS266" s="621"/>
      <c r="BT266" s="621"/>
      <c r="BW266" s="608"/>
      <c r="BX266" s="609"/>
    </row>
    <row r="267" spans="3:76" ht="20.25" customHeight="1">
      <c r="C267" s="61"/>
      <c r="D267" s="61"/>
      <c r="E267" s="61"/>
      <c r="F267" s="60"/>
      <c r="G267" s="60"/>
      <c r="H267" s="60"/>
      <c r="I267" s="60"/>
      <c r="J267" s="60"/>
      <c r="K267" s="60"/>
      <c r="L267" s="60"/>
      <c r="M267" s="60"/>
      <c r="N267" s="61"/>
      <c r="O267" s="61"/>
      <c r="P267" s="61"/>
      <c r="Q267" s="61"/>
      <c r="R267" s="61"/>
      <c r="S267" s="61"/>
      <c r="T267" s="61"/>
      <c r="AA267" s="100"/>
      <c r="AB267" s="100"/>
      <c r="AC267" s="100"/>
      <c r="AD267" s="100"/>
      <c r="AE267" s="100"/>
      <c r="AF267" s="100"/>
      <c r="AG267" s="100"/>
      <c r="AH267" s="100"/>
      <c r="AI267" s="100"/>
      <c r="AM267" s="584"/>
      <c r="AN267" s="584"/>
      <c r="AO267" s="584"/>
      <c r="AP267" s="584"/>
      <c r="AQ267" s="584"/>
      <c r="AR267" s="584"/>
      <c r="AS267" s="584"/>
      <c r="AT267" s="584"/>
      <c r="AU267" s="584"/>
      <c r="AV267" s="584"/>
      <c r="AW267" s="584"/>
      <c r="AX267" s="584"/>
      <c r="AY267" s="584"/>
      <c r="AZ267" s="584"/>
      <c r="BA267" s="584"/>
      <c r="BB267" s="584"/>
      <c r="BC267" s="584"/>
      <c r="BD267" s="584"/>
      <c r="BG267" s="621"/>
      <c r="BH267" s="621"/>
      <c r="BI267" s="621"/>
      <c r="BJ267" s="621"/>
      <c r="BK267" s="621"/>
      <c r="BL267" s="621"/>
      <c r="BN267" s="621"/>
      <c r="BO267" s="621"/>
      <c r="BP267" s="621"/>
      <c r="BQ267" s="621"/>
      <c r="BR267" s="621"/>
      <c r="BS267" s="621"/>
      <c r="BT267" s="621"/>
      <c r="BW267" s="608"/>
      <c r="BX267" s="609"/>
    </row>
    <row r="268" spans="1:76" ht="19.5" customHeight="1">
      <c r="A268" s="78" t="s">
        <v>519</v>
      </c>
      <c r="B268" s="61" t="s">
        <v>349</v>
      </c>
      <c r="C268" s="136" t="s">
        <v>520</v>
      </c>
      <c r="D268" s="116"/>
      <c r="E268" s="116"/>
      <c r="F268" s="116"/>
      <c r="G268" s="116"/>
      <c r="H268" s="116"/>
      <c r="I268" s="116"/>
      <c r="J268" s="116"/>
      <c r="K268" s="116"/>
      <c r="L268" s="116"/>
      <c r="M268" s="116"/>
      <c r="N268" s="116"/>
      <c r="O268" s="116"/>
      <c r="P268" s="116"/>
      <c r="Q268" s="116"/>
      <c r="R268" s="116"/>
      <c r="S268" s="117"/>
      <c r="T268" s="117"/>
      <c r="U268" s="117"/>
      <c r="V268" s="116"/>
      <c r="Y268" s="84"/>
      <c r="Z268" s="85"/>
      <c r="AA268" s="85"/>
      <c r="AB268" s="85"/>
      <c r="AE268" s="84"/>
      <c r="AF268" s="85"/>
      <c r="AG268" s="85"/>
      <c r="AH268" s="85"/>
      <c r="AI268" s="85"/>
      <c r="AK268" s="584">
        <v>16</v>
      </c>
      <c r="AL268" s="584" t="s">
        <v>349</v>
      </c>
      <c r="AM268" s="652" t="s">
        <v>902</v>
      </c>
      <c r="AN268" s="639"/>
      <c r="AO268" s="639"/>
      <c r="AP268" s="639"/>
      <c r="AQ268" s="639"/>
      <c r="AR268" s="639"/>
      <c r="AS268" s="639"/>
      <c r="AT268" s="639"/>
      <c r="AU268" s="639"/>
      <c r="AV268" s="639"/>
      <c r="AW268" s="639"/>
      <c r="AX268" s="639"/>
      <c r="AY268" s="639"/>
      <c r="AZ268" s="639"/>
      <c r="BA268" s="639"/>
      <c r="BB268" s="639"/>
      <c r="BC268" s="639"/>
      <c r="BD268" s="639"/>
      <c r="BE268" s="639"/>
      <c r="BF268" s="639"/>
      <c r="BG268" s="639"/>
      <c r="BH268" s="639"/>
      <c r="BI268" s="639"/>
      <c r="BJ268" s="639"/>
      <c r="BK268" s="639"/>
      <c r="BL268" s="639"/>
      <c r="BN268" s="613"/>
      <c r="BO268" s="613"/>
      <c r="BP268" s="613"/>
      <c r="BQ268" s="613"/>
      <c r="BR268" s="613"/>
      <c r="BS268" s="613"/>
      <c r="BT268" s="613"/>
      <c r="BW268" s="608"/>
      <c r="BX268" s="609"/>
    </row>
    <row r="269" spans="3:76" ht="19.5" customHeight="1">
      <c r="C269" s="136"/>
      <c r="D269" s="116"/>
      <c r="E269" s="116"/>
      <c r="F269" s="116"/>
      <c r="G269" s="116"/>
      <c r="H269" s="116"/>
      <c r="I269" s="116"/>
      <c r="J269" s="116"/>
      <c r="K269" s="116"/>
      <c r="L269" s="116"/>
      <c r="M269" s="116"/>
      <c r="N269" s="116"/>
      <c r="O269" s="116"/>
      <c r="P269" s="116"/>
      <c r="Q269" s="116"/>
      <c r="R269" s="116"/>
      <c r="S269" s="117"/>
      <c r="T269" s="117"/>
      <c r="U269" s="117"/>
      <c r="V269" s="116"/>
      <c r="Y269" s="107" t="str">
        <f>'[1]Danh muc'!$B$17</f>
        <v>Số cuối năm</v>
      </c>
      <c r="Z269" s="108"/>
      <c r="AA269" s="108"/>
      <c r="AB269" s="108"/>
      <c r="AE269" s="107" t="str">
        <f>'[1]Danh muc'!$B$19</f>
        <v>Số đầu năm</v>
      </c>
      <c r="AF269" s="108"/>
      <c r="AG269" s="108"/>
      <c r="AH269" s="108"/>
      <c r="AI269" s="108"/>
      <c r="AM269" s="652"/>
      <c r="AN269" s="639"/>
      <c r="AO269" s="639"/>
      <c r="AP269" s="639"/>
      <c r="AQ269" s="639"/>
      <c r="AR269" s="639"/>
      <c r="AS269" s="639"/>
      <c r="AT269" s="639"/>
      <c r="AU269" s="639"/>
      <c r="AV269" s="639"/>
      <c r="AW269" s="639"/>
      <c r="AX269" s="639"/>
      <c r="AY269" s="639"/>
      <c r="AZ269" s="639"/>
      <c r="BA269" s="639"/>
      <c r="BB269" s="639"/>
      <c r="BC269" s="639"/>
      <c r="BD269" s="639"/>
      <c r="BE269" s="639"/>
      <c r="BF269" s="639"/>
      <c r="BG269" s="639"/>
      <c r="BH269" s="639"/>
      <c r="BI269" s="639"/>
      <c r="BJ269" s="639"/>
      <c r="BK269" s="639"/>
      <c r="BL269" s="639"/>
      <c r="BN269" s="613"/>
      <c r="BO269" s="613"/>
      <c r="BP269" s="613"/>
      <c r="BQ269" s="613"/>
      <c r="BR269" s="613"/>
      <c r="BS269" s="613"/>
      <c r="BT269" s="613"/>
      <c r="BW269" s="608"/>
      <c r="BX269" s="609"/>
    </row>
    <row r="270" spans="3:76" ht="20.25" customHeight="1" hidden="1">
      <c r="C270" s="86" t="s">
        <v>521</v>
      </c>
      <c r="D270" s="61"/>
      <c r="E270" s="61"/>
      <c r="F270" s="61"/>
      <c r="G270" s="61"/>
      <c r="H270" s="61"/>
      <c r="I270" s="61"/>
      <c r="J270" s="61"/>
      <c r="K270" s="61"/>
      <c r="L270" s="61"/>
      <c r="M270" s="61"/>
      <c r="N270" s="61"/>
      <c r="O270" s="61"/>
      <c r="P270" s="61"/>
      <c r="Q270" s="61"/>
      <c r="R270" s="61"/>
      <c r="S270" s="122"/>
      <c r="T270" s="122"/>
      <c r="U270" s="81"/>
      <c r="W270" s="81"/>
      <c r="X270" s="397"/>
      <c r="Y270" s="89">
        <f>'[1]lien ket'!G121</f>
        <v>0</v>
      </c>
      <c r="Z270" s="89"/>
      <c r="AA270" s="89"/>
      <c r="AB270" s="89"/>
      <c r="AC270" s="133"/>
      <c r="AD270" s="133"/>
      <c r="AE270" s="89">
        <f>'[1]lien ket'!K121</f>
        <v>0</v>
      </c>
      <c r="AF270" s="89"/>
      <c r="AG270" s="89"/>
      <c r="AH270" s="89"/>
      <c r="AI270" s="89"/>
      <c r="AM270" s="735" t="s">
        <v>903</v>
      </c>
      <c r="AN270" s="584"/>
      <c r="AO270" s="584"/>
      <c r="AP270" s="584"/>
      <c r="AQ270" s="584"/>
      <c r="AR270" s="584"/>
      <c r="AS270" s="584"/>
      <c r="AT270" s="584"/>
      <c r="AU270" s="584"/>
      <c r="AV270" s="584"/>
      <c r="AW270" s="584"/>
      <c r="AX270" s="584"/>
      <c r="AY270" s="584"/>
      <c r="AZ270" s="584"/>
      <c r="BA270" s="584"/>
      <c r="BB270" s="584"/>
      <c r="BC270" s="584"/>
      <c r="BD270" s="584"/>
      <c r="BG270" s="646"/>
      <c r="BH270" s="646"/>
      <c r="BI270" s="646"/>
      <c r="BJ270" s="646"/>
      <c r="BK270" s="646"/>
      <c r="BL270" s="646"/>
      <c r="BN270" s="646"/>
      <c r="BO270" s="646"/>
      <c r="BP270" s="646"/>
      <c r="BQ270" s="646"/>
      <c r="BR270" s="646"/>
      <c r="BS270" s="646"/>
      <c r="BT270" s="647"/>
      <c r="BW270" s="608"/>
      <c r="BX270" s="609"/>
    </row>
    <row r="271" spans="3:76" ht="19.5" customHeight="1" hidden="1">
      <c r="C271" s="86" t="s">
        <v>522</v>
      </c>
      <c r="S271" s="122"/>
      <c r="T271" s="122"/>
      <c r="U271" s="81"/>
      <c r="W271" s="81"/>
      <c r="X271" s="132"/>
      <c r="Y271" s="91">
        <f>'[1]lien ket'!G122</f>
        <v>0</v>
      </c>
      <c r="Z271" s="91"/>
      <c r="AA271" s="91"/>
      <c r="AB271" s="91"/>
      <c r="AC271" s="133"/>
      <c r="AD271" s="133"/>
      <c r="AE271" s="91">
        <f>'[1]lien ket'!K122</f>
        <v>0</v>
      </c>
      <c r="AF271" s="91"/>
      <c r="AG271" s="91"/>
      <c r="AH271" s="91"/>
      <c r="AI271" s="91"/>
      <c r="AM271" s="645" t="s">
        <v>841</v>
      </c>
      <c r="BG271" s="647"/>
      <c r="BH271" s="647"/>
      <c r="BI271" s="647"/>
      <c r="BJ271" s="647"/>
      <c r="BK271" s="647"/>
      <c r="BL271" s="647"/>
      <c r="BN271" s="647"/>
      <c r="BO271" s="647"/>
      <c r="BP271" s="647"/>
      <c r="BQ271" s="647"/>
      <c r="BR271" s="647"/>
      <c r="BS271" s="647"/>
      <c r="BT271" s="647"/>
      <c r="BW271" s="608"/>
      <c r="BX271" s="609"/>
    </row>
    <row r="272" spans="3:76" ht="19.5" customHeight="1" hidden="1">
      <c r="C272" s="86" t="s">
        <v>523</v>
      </c>
      <c r="S272" s="122"/>
      <c r="T272" s="122"/>
      <c r="U272" s="81"/>
      <c r="W272" s="81"/>
      <c r="X272" s="132"/>
      <c r="Y272" s="91">
        <f>'[1]lien ket'!G123</f>
        <v>0</v>
      </c>
      <c r="Z272" s="91"/>
      <c r="AA272" s="91"/>
      <c r="AB272" s="91"/>
      <c r="AC272" s="133"/>
      <c r="AD272" s="133"/>
      <c r="AE272" s="91">
        <f>'[1]lien ket'!K123</f>
        <v>0</v>
      </c>
      <c r="AF272" s="91"/>
      <c r="AG272" s="91"/>
      <c r="AH272" s="91"/>
      <c r="AI272" s="91"/>
      <c r="AM272" s="645" t="s">
        <v>841</v>
      </c>
      <c r="BG272" s="647"/>
      <c r="BH272" s="647"/>
      <c r="BI272" s="647"/>
      <c r="BJ272" s="647"/>
      <c r="BK272" s="647"/>
      <c r="BL272" s="647"/>
      <c r="BN272" s="647"/>
      <c r="BO272" s="647"/>
      <c r="BP272" s="647"/>
      <c r="BQ272" s="647"/>
      <c r="BR272" s="647"/>
      <c r="BS272" s="647"/>
      <c r="BT272" s="647"/>
      <c r="BW272" s="608"/>
      <c r="BX272" s="609"/>
    </row>
    <row r="273" spans="3:76" ht="19.5" customHeight="1" hidden="1">
      <c r="C273" s="62" t="s">
        <v>524</v>
      </c>
      <c r="S273" s="122"/>
      <c r="T273" s="122"/>
      <c r="U273" s="81"/>
      <c r="W273" s="81"/>
      <c r="X273" s="397"/>
      <c r="Y273" s="91">
        <f>'[1]lien ket'!G124</f>
        <v>0</v>
      </c>
      <c r="Z273" s="91"/>
      <c r="AA273" s="91"/>
      <c r="AB273" s="91"/>
      <c r="AC273" s="133"/>
      <c r="AD273" s="133"/>
      <c r="AE273" s="91">
        <f>'[1]lien ket'!K124</f>
        <v>0</v>
      </c>
      <c r="AF273" s="91"/>
      <c r="AG273" s="91"/>
      <c r="AH273" s="91"/>
      <c r="AI273" s="91"/>
      <c r="AM273" s="645"/>
      <c r="BG273" s="647"/>
      <c r="BH273" s="647"/>
      <c r="BI273" s="647"/>
      <c r="BJ273" s="647"/>
      <c r="BK273" s="647"/>
      <c r="BL273" s="647"/>
      <c r="BN273" s="647"/>
      <c r="BO273" s="647"/>
      <c r="BP273" s="647"/>
      <c r="BQ273" s="647"/>
      <c r="BR273" s="647"/>
      <c r="BS273" s="647"/>
      <c r="BT273" s="647"/>
      <c r="BW273" s="608"/>
      <c r="BX273" s="609"/>
    </row>
    <row r="274" spans="3:76" ht="18" customHeight="1">
      <c r="C274" s="62" t="s">
        <v>525</v>
      </c>
      <c r="S274" s="125"/>
      <c r="T274" s="125"/>
      <c r="U274" s="81"/>
      <c r="W274" s="81"/>
      <c r="X274" s="397"/>
      <c r="Y274" s="91">
        <v>21647826</v>
      </c>
      <c r="Z274" s="91"/>
      <c r="AA274" s="91"/>
      <c r="AB274" s="91"/>
      <c r="AC274" s="133"/>
      <c r="AD274" s="133"/>
      <c r="AE274" s="91">
        <v>22244611</v>
      </c>
      <c r="AF274" s="91"/>
      <c r="AG274" s="91"/>
      <c r="AH274" s="91"/>
      <c r="AI274" s="91"/>
      <c r="AM274" s="645"/>
      <c r="BG274" s="647"/>
      <c r="BH274" s="647"/>
      <c r="BI274" s="647"/>
      <c r="BJ274" s="647"/>
      <c r="BK274" s="647"/>
      <c r="BL274" s="647"/>
      <c r="BN274" s="647"/>
      <c r="BO274" s="647"/>
      <c r="BP274" s="647"/>
      <c r="BQ274" s="647"/>
      <c r="BR274" s="647"/>
      <c r="BS274" s="647"/>
      <c r="BT274" s="647"/>
      <c r="BW274" s="608"/>
      <c r="BX274" s="609"/>
    </row>
    <row r="275" spans="3:76" ht="19.5" customHeight="1" hidden="1">
      <c r="C275" s="62" t="s">
        <v>526</v>
      </c>
      <c r="S275" s="122"/>
      <c r="T275" s="122"/>
      <c r="U275" s="81"/>
      <c r="W275" s="81"/>
      <c r="X275" s="398"/>
      <c r="Y275" s="91">
        <f>'[1]lien ket'!G126</f>
        <v>0</v>
      </c>
      <c r="Z275" s="91"/>
      <c r="AA275" s="91"/>
      <c r="AB275" s="91"/>
      <c r="AC275" s="133"/>
      <c r="AD275" s="133"/>
      <c r="AE275" s="91">
        <f>'[1]lien ket'!K126</f>
        <v>0</v>
      </c>
      <c r="AF275" s="91"/>
      <c r="AG275" s="91"/>
      <c r="AH275" s="91"/>
      <c r="AI275" s="91"/>
      <c r="AM275" s="645" t="s">
        <v>904</v>
      </c>
      <c r="BG275" s="647"/>
      <c r="BH275" s="647"/>
      <c r="BI275" s="647"/>
      <c r="BJ275" s="647"/>
      <c r="BK275" s="647"/>
      <c r="BL275" s="647"/>
      <c r="BN275" s="647"/>
      <c r="BO275" s="647"/>
      <c r="BP275" s="647"/>
      <c r="BQ275" s="647"/>
      <c r="BR275" s="647"/>
      <c r="BS275" s="647"/>
      <c r="BT275" s="647"/>
      <c r="BW275" s="608"/>
      <c r="BX275" s="609"/>
    </row>
    <row r="276" spans="3:76" ht="19.5" customHeight="1" hidden="1">
      <c r="C276" s="62" t="s">
        <v>527</v>
      </c>
      <c r="S276" s="122"/>
      <c r="T276" s="122"/>
      <c r="U276" s="81"/>
      <c r="W276" s="81"/>
      <c r="X276" s="398"/>
      <c r="Y276" s="91">
        <f>'[1]lien ket'!G127</f>
        <v>0</v>
      </c>
      <c r="Z276" s="91"/>
      <c r="AA276" s="91"/>
      <c r="AB276" s="91"/>
      <c r="AC276" s="133"/>
      <c r="AD276" s="133"/>
      <c r="AE276" s="91">
        <f>'[1]lien ket'!K127</f>
        <v>0</v>
      </c>
      <c r="AF276" s="91"/>
      <c r="AG276" s="91"/>
      <c r="AH276" s="91"/>
      <c r="AI276" s="91"/>
      <c r="AM276" s="645" t="s">
        <v>904</v>
      </c>
      <c r="BG276" s="647"/>
      <c r="BH276" s="647"/>
      <c r="BI276" s="647"/>
      <c r="BJ276" s="647"/>
      <c r="BK276" s="647"/>
      <c r="BL276" s="647"/>
      <c r="BN276" s="647"/>
      <c r="BO276" s="647"/>
      <c r="BP276" s="647"/>
      <c r="BQ276" s="647"/>
      <c r="BR276" s="647"/>
      <c r="BS276" s="647"/>
      <c r="BT276" s="647"/>
      <c r="BW276" s="608"/>
      <c r="BX276" s="609"/>
    </row>
    <row r="277" spans="3:76" ht="19.5" customHeight="1" hidden="1">
      <c r="C277" s="62" t="s">
        <v>528</v>
      </c>
      <c r="S277" s="122"/>
      <c r="T277" s="122"/>
      <c r="U277" s="81"/>
      <c r="W277" s="81"/>
      <c r="X277" s="940"/>
      <c r="Y277" s="91">
        <f>'[1]lien ket'!G128</f>
        <v>0</v>
      </c>
      <c r="Z277" s="91"/>
      <c r="AA277" s="91"/>
      <c r="AB277" s="91"/>
      <c r="AC277" s="133"/>
      <c r="AD277" s="133"/>
      <c r="AE277" s="91">
        <f>'[1]lien ket'!K128</f>
        <v>0</v>
      </c>
      <c r="AF277" s="91"/>
      <c r="AG277" s="91"/>
      <c r="AH277" s="91"/>
      <c r="AI277" s="91"/>
      <c r="AM277" s="645"/>
      <c r="BG277" s="647"/>
      <c r="BH277" s="647"/>
      <c r="BI277" s="647"/>
      <c r="BJ277" s="647"/>
      <c r="BK277" s="647"/>
      <c r="BL277" s="647"/>
      <c r="BN277" s="647"/>
      <c r="BO277" s="647"/>
      <c r="BP277" s="647"/>
      <c r="BQ277" s="647"/>
      <c r="BR277" s="647"/>
      <c r="BS277" s="647"/>
      <c r="BT277" s="647"/>
      <c r="BW277" s="608"/>
      <c r="BX277" s="609"/>
    </row>
    <row r="278" spans="3:76" ht="19.5" customHeight="1" hidden="1">
      <c r="C278" s="62" t="s">
        <v>529</v>
      </c>
      <c r="S278" s="119"/>
      <c r="T278" s="119"/>
      <c r="U278" s="81"/>
      <c r="W278" s="81"/>
      <c r="X278" s="96"/>
      <c r="Y278" s="91">
        <f>'[1]lien ket'!G129</f>
        <v>0</v>
      </c>
      <c r="Z278" s="91"/>
      <c r="AA278" s="91"/>
      <c r="AB278" s="91"/>
      <c r="AC278" s="133"/>
      <c r="AD278" s="133"/>
      <c r="AE278" s="97">
        <f>'[1]lien ket'!K129</f>
        <v>0</v>
      </c>
      <c r="AF278" s="97"/>
      <c r="AG278" s="97"/>
      <c r="AH278" s="97"/>
      <c r="AI278" s="97"/>
      <c r="AM278" s="645"/>
      <c r="BG278" s="647"/>
      <c r="BH278" s="647"/>
      <c r="BI278" s="647"/>
      <c r="BJ278" s="647"/>
      <c r="BK278" s="647"/>
      <c r="BL278" s="647"/>
      <c r="BN278" s="647"/>
      <c r="BO278" s="647"/>
      <c r="BP278" s="647"/>
      <c r="BQ278" s="647"/>
      <c r="BR278" s="647"/>
      <c r="BS278" s="647"/>
      <c r="BT278" s="647"/>
      <c r="BW278" s="608"/>
      <c r="BX278" s="609"/>
    </row>
    <row r="279" spans="3:76" ht="18.75" customHeight="1" thickBot="1">
      <c r="C279" s="98" t="s">
        <v>355</v>
      </c>
      <c r="D279" s="98"/>
      <c r="E279" s="98"/>
      <c r="F279" s="98"/>
      <c r="G279" s="98"/>
      <c r="H279" s="98"/>
      <c r="I279" s="98"/>
      <c r="J279" s="98"/>
      <c r="K279" s="98"/>
      <c r="L279" s="98"/>
      <c r="M279" s="98"/>
      <c r="N279" s="98"/>
      <c r="O279" s="98"/>
      <c r="P279" s="98"/>
      <c r="Q279" s="98"/>
      <c r="R279" s="98"/>
      <c r="S279" s="98"/>
      <c r="T279" s="61"/>
      <c r="W279" s="81"/>
      <c r="X279" s="100"/>
      <c r="Y279" s="399">
        <f>SUBTOTAL(9,X270:AB277)+Y278</f>
        <v>21647826</v>
      </c>
      <c r="Z279" s="399"/>
      <c r="AA279" s="399"/>
      <c r="AB279" s="399"/>
      <c r="AC279" s="400"/>
      <c r="AD279" s="400"/>
      <c r="AE279" s="941">
        <f>SUBTOTAL(9,AE270:AI277)+AE278</f>
        <v>22244611</v>
      </c>
      <c r="AF279" s="941"/>
      <c r="AG279" s="941"/>
      <c r="AH279" s="941"/>
      <c r="AI279" s="941"/>
      <c r="AM279" s="584" t="s">
        <v>827</v>
      </c>
      <c r="AN279" s="584"/>
      <c r="AO279" s="584"/>
      <c r="AP279" s="584"/>
      <c r="AQ279" s="584"/>
      <c r="AR279" s="584"/>
      <c r="AS279" s="584"/>
      <c r="AT279" s="584"/>
      <c r="AU279" s="584"/>
      <c r="AV279" s="584"/>
      <c r="AW279" s="584"/>
      <c r="AX279" s="584"/>
      <c r="AY279" s="584"/>
      <c r="AZ279" s="584"/>
      <c r="BA279" s="584"/>
      <c r="BB279" s="584"/>
      <c r="BC279" s="584"/>
      <c r="BD279" s="584"/>
      <c r="BG279" s="620">
        <f>SUBTOTAL(9,BG270:BL275)</f>
        <v>0</v>
      </c>
      <c r="BH279" s="620"/>
      <c r="BI279" s="620"/>
      <c r="BJ279" s="620"/>
      <c r="BK279" s="620"/>
      <c r="BL279" s="620"/>
      <c r="BN279" s="620">
        <f>SUBTOTAL(9,BN270:BS275)</f>
        <v>0</v>
      </c>
      <c r="BO279" s="620"/>
      <c r="BP279" s="620"/>
      <c r="BQ279" s="620"/>
      <c r="BR279" s="620"/>
      <c r="BS279" s="620"/>
      <c r="BT279" s="621"/>
      <c r="BU279" s="622">
        <f>'[1]Bao cao'!Y101-Y279</f>
        <v>596785</v>
      </c>
      <c r="BV279" s="622">
        <f>'[1]Bao cao'!AG101-AE279</f>
        <v>-14698061</v>
      </c>
      <c r="BW279" s="608"/>
      <c r="BX279" s="609"/>
    </row>
    <row r="280" spans="3:76" ht="18.75" customHeight="1" thickTop="1">
      <c r="C280" s="61"/>
      <c r="D280" s="61"/>
      <c r="E280" s="61"/>
      <c r="F280" s="61"/>
      <c r="G280" s="61"/>
      <c r="H280" s="61"/>
      <c r="I280" s="61"/>
      <c r="J280" s="61"/>
      <c r="K280" s="61"/>
      <c r="L280" s="61"/>
      <c r="M280" s="61"/>
      <c r="N280" s="61"/>
      <c r="O280" s="61"/>
      <c r="P280" s="61"/>
      <c r="Q280" s="61"/>
      <c r="R280" s="61"/>
      <c r="S280" s="61"/>
      <c r="T280" s="61"/>
      <c r="W280" s="81"/>
      <c r="X280" s="100"/>
      <c r="Y280" s="401"/>
      <c r="Z280" s="401"/>
      <c r="AA280" s="401"/>
      <c r="AB280" s="401"/>
      <c r="AC280" s="400"/>
      <c r="AD280" s="400"/>
      <c r="AE280" s="942"/>
      <c r="AF280" s="942"/>
      <c r="AG280" s="942"/>
      <c r="AH280" s="942"/>
      <c r="AI280" s="942"/>
      <c r="AM280" s="584"/>
      <c r="AN280" s="584"/>
      <c r="AO280" s="584"/>
      <c r="AP280" s="584"/>
      <c r="AQ280" s="584"/>
      <c r="AR280" s="584"/>
      <c r="AS280" s="584"/>
      <c r="AT280" s="584"/>
      <c r="AU280" s="584"/>
      <c r="AV280" s="584"/>
      <c r="AW280" s="584"/>
      <c r="AX280" s="584"/>
      <c r="AY280" s="584"/>
      <c r="AZ280" s="584"/>
      <c r="BA280" s="584"/>
      <c r="BB280" s="584"/>
      <c r="BC280" s="584"/>
      <c r="BD280" s="584"/>
      <c r="BG280" s="621"/>
      <c r="BH280" s="621"/>
      <c r="BI280" s="621"/>
      <c r="BJ280" s="621"/>
      <c r="BK280" s="621"/>
      <c r="BL280" s="621"/>
      <c r="BN280" s="621"/>
      <c r="BO280" s="621"/>
      <c r="BP280" s="621"/>
      <c r="BQ280" s="621"/>
      <c r="BR280" s="621"/>
      <c r="BS280" s="621"/>
      <c r="BT280" s="621"/>
      <c r="BU280" s="622"/>
      <c r="BV280" s="622"/>
      <c r="BW280" s="608"/>
      <c r="BX280" s="609"/>
    </row>
    <row r="281" spans="3:76" ht="0.75" customHeight="1" hidden="1">
      <c r="C281" s="402" t="s">
        <v>530</v>
      </c>
      <c r="D281" s="402"/>
      <c r="E281" s="402"/>
      <c r="F281" s="402"/>
      <c r="G281" s="402"/>
      <c r="H281" s="402"/>
      <c r="I281" s="402"/>
      <c r="J281" s="402"/>
      <c r="K281" s="402"/>
      <c r="L281" s="402"/>
      <c r="M281" s="402"/>
      <c r="N281" s="402"/>
      <c r="O281" s="402"/>
      <c r="P281" s="402"/>
      <c r="Q281" s="402"/>
      <c r="R281" s="402"/>
      <c r="S281" s="402"/>
      <c r="T281" s="402"/>
      <c r="U281" s="402"/>
      <c r="V281" s="402"/>
      <c r="W281" s="402"/>
      <c r="X281" s="402"/>
      <c r="Y281" s="402"/>
      <c r="Z281" s="402"/>
      <c r="AA281" s="402"/>
      <c r="AB281" s="402"/>
      <c r="AC281" s="402"/>
      <c r="AD281" s="402"/>
      <c r="AE281" s="402"/>
      <c r="AF281" s="402"/>
      <c r="AG281" s="402"/>
      <c r="AH281" s="402"/>
      <c r="AI281" s="402"/>
      <c r="AM281" s="639"/>
      <c r="AN281" s="639"/>
      <c r="AO281" s="639"/>
      <c r="AP281" s="639"/>
      <c r="AQ281" s="639"/>
      <c r="AR281" s="639"/>
      <c r="AS281" s="639"/>
      <c r="AT281" s="639"/>
      <c r="AU281" s="639"/>
      <c r="AV281" s="639"/>
      <c r="AW281" s="639"/>
      <c r="AX281" s="639"/>
      <c r="AY281" s="639"/>
      <c r="AZ281" s="639"/>
      <c r="BA281" s="639"/>
      <c r="BB281" s="639"/>
      <c r="BC281" s="639"/>
      <c r="BD281" s="639"/>
      <c r="BE281" s="639"/>
      <c r="BF281" s="639"/>
      <c r="BG281" s="639"/>
      <c r="BH281" s="639"/>
      <c r="BI281" s="639"/>
      <c r="BJ281" s="639"/>
      <c r="BK281" s="639"/>
      <c r="BL281" s="639"/>
      <c r="BN281" s="613"/>
      <c r="BO281" s="613"/>
      <c r="BP281" s="613"/>
      <c r="BQ281" s="613"/>
      <c r="BR281" s="613"/>
      <c r="BS281" s="613"/>
      <c r="BT281" s="613"/>
      <c r="BW281" s="608"/>
      <c r="BX281" s="609"/>
    </row>
    <row r="282" spans="3:76" ht="9" customHeight="1" hidden="1">
      <c r="C282" s="403"/>
      <c r="D282" s="403"/>
      <c r="E282" s="403"/>
      <c r="F282" s="403"/>
      <c r="G282" s="403"/>
      <c r="H282" s="403"/>
      <c r="I282" s="403"/>
      <c r="J282" s="403"/>
      <c r="K282" s="403"/>
      <c r="L282" s="403"/>
      <c r="M282" s="403"/>
      <c r="N282" s="403"/>
      <c r="O282" s="403"/>
      <c r="P282" s="403"/>
      <c r="Q282" s="403"/>
      <c r="R282" s="403"/>
      <c r="S282" s="403"/>
      <c r="T282" s="403"/>
      <c r="U282" s="403"/>
      <c r="V282" s="403"/>
      <c r="W282" s="403"/>
      <c r="X282" s="403"/>
      <c r="Y282" s="403"/>
      <c r="Z282" s="403"/>
      <c r="AA282" s="403"/>
      <c r="AB282" s="403"/>
      <c r="AC282" s="403"/>
      <c r="AD282" s="403"/>
      <c r="AE282" s="403"/>
      <c r="AF282" s="403"/>
      <c r="AG282" s="403"/>
      <c r="AH282" s="403"/>
      <c r="AI282" s="403"/>
      <c r="AM282" s="639"/>
      <c r="AN282" s="639"/>
      <c r="AO282" s="639"/>
      <c r="AP282" s="639"/>
      <c r="AQ282" s="639"/>
      <c r="AR282" s="639"/>
      <c r="AS282" s="639"/>
      <c r="AT282" s="639"/>
      <c r="AU282" s="639"/>
      <c r="AV282" s="639"/>
      <c r="AW282" s="639"/>
      <c r="AX282" s="639"/>
      <c r="AY282" s="639"/>
      <c r="AZ282" s="639"/>
      <c r="BA282" s="639"/>
      <c r="BB282" s="639"/>
      <c r="BC282" s="639"/>
      <c r="BD282" s="639"/>
      <c r="BE282" s="639"/>
      <c r="BF282" s="639"/>
      <c r="BG282" s="639"/>
      <c r="BH282" s="639"/>
      <c r="BI282" s="639"/>
      <c r="BJ282" s="639"/>
      <c r="BK282" s="639"/>
      <c r="BL282" s="639"/>
      <c r="BN282" s="613"/>
      <c r="BO282" s="613"/>
      <c r="BP282" s="613"/>
      <c r="BQ282" s="613"/>
      <c r="BR282" s="613"/>
      <c r="BS282" s="613"/>
      <c r="BT282" s="613"/>
      <c r="BW282" s="608"/>
      <c r="BX282" s="609"/>
    </row>
    <row r="283" spans="1:76" ht="19.5" customHeight="1" hidden="1">
      <c r="A283" s="78">
        <f>'[1]Bao cao'!U103</f>
        <v>0</v>
      </c>
      <c r="B283" s="61" t="s">
        <v>349</v>
      </c>
      <c r="C283" s="136" t="s">
        <v>531</v>
      </c>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D283" s="88"/>
      <c r="AE283" s="88"/>
      <c r="AF283" s="88"/>
      <c r="AG283" s="88"/>
      <c r="AH283" s="88"/>
      <c r="AI283" s="88"/>
      <c r="AM283" s="639"/>
      <c r="AN283" s="639"/>
      <c r="AO283" s="639"/>
      <c r="AP283" s="639"/>
      <c r="AQ283" s="639"/>
      <c r="AR283" s="639"/>
      <c r="AS283" s="639"/>
      <c r="AT283" s="639"/>
      <c r="AU283" s="639"/>
      <c r="AV283" s="639"/>
      <c r="AW283" s="639"/>
      <c r="AX283" s="639"/>
      <c r="AY283" s="639"/>
      <c r="AZ283" s="639"/>
      <c r="BA283" s="639"/>
      <c r="BB283" s="639"/>
      <c r="BC283" s="639"/>
      <c r="BD283" s="639"/>
      <c r="BE283" s="639"/>
      <c r="BF283" s="639"/>
      <c r="BG283" s="639"/>
      <c r="BH283" s="639"/>
      <c r="BI283" s="639"/>
      <c r="BJ283" s="639"/>
      <c r="BK283" s="639"/>
      <c r="BL283" s="639"/>
      <c r="BN283" s="613"/>
      <c r="BO283" s="613"/>
      <c r="BP283" s="613"/>
      <c r="BQ283" s="613"/>
      <c r="BR283" s="613"/>
      <c r="BS283" s="613"/>
      <c r="BT283" s="613"/>
      <c r="BW283" s="608"/>
      <c r="BX283" s="609"/>
    </row>
    <row r="284" spans="3:76" ht="19.5" customHeight="1" hidden="1">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84" t="str">
        <f>'[1]Danh muc'!$B$17</f>
        <v>Số cuối năm</v>
      </c>
      <c r="Z284" s="85"/>
      <c r="AA284" s="85"/>
      <c r="AB284" s="85"/>
      <c r="AE284" s="84" t="str">
        <f>'[1]Danh muc'!$B$19</f>
        <v>Số đầu năm</v>
      </c>
      <c r="AF284" s="85"/>
      <c r="AG284" s="85"/>
      <c r="AH284" s="85"/>
      <c r="AI284" s="85"/>
      <c r="AM284" s="639"/>
      <c r="AN284" s="639"/>
      <c r="AO284" s="639"/>
      <c r="AP284" s="639"/>
      <c r="AQ284" s="639"/>
      <c r="AR284" s="639"/>
      <c r="AS284" s="639"/>
      <c r="AT284" s="639"/>
      <c r="AU284" s="639"/>
      <c r="AV284" s="639"/>
      <c r="AW284" s="639"/>
      <c r="AX284" s="639"/>
      <c r="AY284" s="639"/>
      <c r="AZ284" s="639"/>
      <c r="BA284" s="639"/>
      <c r="BB284" s="639"/>
      <c r="BC284" s="639"/>
      <c r="BD284" s="639"/>
      <c r="BE284" s="639"/>
      <c r="BF284" s="639"/>
      <c r="BG284" s="639"/>
      <c r="BH284" s="639"/>
      <c r="BI284" s="639"/>
      <c r="BJ284" s="639"/>
      <c r="BK284" s="639"/>
      <c r="BL284" s="639"/>
      <c r="BN284" s="613"/>
      <c r="BO284" s="613"/>
      <c r="BP284" s="613"/>
      <c r="BQ284" s="613"/>
      <c r="BR284" s="613"/>
      <c r="BS284" s="613"/>
      <c r="BT284" s="613"/>
      <c r="BW284" s="943"/>
      <c r="BX284" s="609"/>
    </row>
    <row r="285" spans="3:76" ht="19.5" customHeight="1" hidden="1">
      <c r="C285" s="944" t="s">
        <v>532</v>
      </c>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89"/>
      <c r="Z285" s="89"/>
      <c r="AA285" s="89"/>
      <c r="AB285" s="89"/>
      <c r="AC285" s="133"/>
      <c r="AD285" s="133"/>
      <c r="AE285" s="89"/>
      <c r="AF285" s="89"/>
      <c r="AG285" s="89"/>
      <c r="AH285" s="89"/>
      <c r="AI285" s="89"/>
      <c r="AM285" s="639"/>
      <c r="AN285" s="639"/>
      <c r="AO285" s="639"/>
      <c r="AP285" s="639"/>
      <c r="AQ285" s="639"/>
      <c r="AR285" s="639"/>
      <c r="AS285" s="639"/>
      <c r="AT285" s="639"/>
      <c r="AU285" s="639"/>
      <c r="AV285" s="639"/>
      <c r="AW285" s="639"/>
      <c r="AX285" s="639"/>
      <c r="AY285" s="639"/>
      <c r="AZ285" s="639"/>
      <c r="BA285" s="639"/>
      <c r="BB285" s="639"/>
      <c r="BC285" s="639"/>
      <c r="BD285" s="639"/>
      <c r="BE285" s="639"/>
      <c r="BF285" s="639"/>
      <c r="BG285" s="639"/>
      <c r="BH285" s="639"/>
      <c r="BI285" s="639"/>
      <c r="BJ285" s="639"/>
      <c r="BK285" s="639"/>
      <c r="BL285" s="639"/>
      <c r="BN285" s="613"/>
      <c r="BO285" s="613"/>
      <c r="BP285" s="613"/>
      <c r="BQ285" s="613"/>
      <c r="BR285" s="613"/>
      <c r="BS285" s="613"/>
      <c r="BT285" s="613"/>
      <c r="BW285" s="943"/>
      <c r="BX285" s="609"/>
    </row>
    <row r="286" spans="3:76" ht="19.5" customHeight="1" hidden="1">
      <c r="C286" s="944" t="s">
        <v>533</v>
      </c>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91"/>
      <c r="Z286" s="91"/>
      <c r="AA286" s="91"/>
      <c r="AB286" s="91"/>
      <c r="AC286" s="133"/>
      <c r="AD286" s="133"/>
      <c r="AE286" s="633"/>
      <c r="AF286" s="633"/>
      <c r="AG286" s="633"/>
      <c r="AH286" s="633"/>
      <c r="AI286" s="633"/>
      <c r="AM286" s="639"/>
      <c r="AN286" s="639"/>
      <c r="AO286" s="639"/>
      <c r="AP286" s="639"/>
      <c r="AQ286" s="639"/>
      <c r="AR286" s="639"/>
      <c r="AS286" s="639"/>
      <c r="AT286" s="639"/>
      <c r="AU286" s="639"/>
      <c r="AV286" s="639"/>
      <c r="AW286" s="639"/>
      <c r="AX286" s="639"/>
      <c r="AY286" s="639"/>
      <c r="AZ286" s="639"/>
      <c r="BA286" s="639"/>
      <c r="BB286" s="639"/>
      <c r="BC286" s="639"/>
      <c r="BD286" s="639"/>
      <c r="BE286" s="639"/>
      <c r="BF286" s="639"/>
      <c r="BG286" s="639"/>
      <c r="BH286" s="639"/>
      <c r="BI286" s="639"/>
      <c r="BJ286" s="639"/>
      <c r="BK286" s="639"/>
      <c r="BL286" s="639"/>
      <c r="BN286" s="613"/>
      <c r="BO286" s="613"/>
      <c r="BP286" s="613"/>
      <c r="BQ286" s="613"/>
      <c r="BR286" s="613"/>
      <c r="BS286" s="613"/>
      <c r="BT286" s="613"/>
      <c r="BW286" s="943"/>
      <c r="BX286" s="609"/>
    </row>
    <row r="287" spans="3:76" ht="19.5" customHeight="1" hidden="1">
      <c r="C287" s="944" t="s">
        <v>534</v>
      </c>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91"/>
      <c r="Z287" s="91"/>
      <c r="AA287" s="91"/>
      <c r="AB287" s="91"/>
      <c r="AC287" s="133"/>
      <c r="AD287" s="133"/>
      <c r="AE287" s="633"/>
      <c r="AF287" s="633"/>
      <c r="AG287" s="633"/>
      <c r="AH287" s="633"/>
      <c r="AI287" s="633"/>
      <c r="AM287" s="639"/>
      <c r="AN287" s="639"/>
      <c r="AO287" s="639"/>
      <c r="AP287" s="639"/>
      <c r="AQ287" s="639"/>
      <c r="AR287" s="639"/>
      <c r="AS287" s="639"/>
      <c r="AT287" s="639"/>
      <c r="AU287" s="639"/>
      <c r="AV287" s="639"/>
      <c r="AW287" s="639"/>
      <c r="AX287" s="639"/>
      <c r="AY287" s="639"/>
      <c r="AZ287" s="639"/>
      <c r="BA287" s="639"/>
      <c r="BB287" s="639"/>
      <c r="BC287" s="639"/>
      <c r="BD287" s="639"/>
      <c r="BE287" s="639"/>
      <c r="BF287" s="639"/>
      <c r="BG287" s="639"/>
      <c r="BH287" s="639"/>
      <c r="BI287" s="639"/>
      <c r="BJ287" s="639"/>
      <c r="BK287" s="639"/>
      <c r="BL287" s="639"/>
      <c r="BN287" s="613"/>
      <c r="BO287" s="613"/>
      <c r="BP287" s="613"/>
      <c r="BQ287" s="613"/>
      <c r="BR287" s="613"/>
      <c r="BS287" s="613"/>
      <c r="BT287" s="613"/>
      <c r="BW287" s="608"/>
      <c r="BX287" s="609"/>
    </row>
    <row r="288" spans="3:76" ht="19.5" customHeight="1" hidden="1">
      <c r="C288" s="116"/>
      <c r="D288" s="116" t="s">
        <v>535</v>
      </c>
      <c r="E288" s="116"/>
      <c r="F288" s="116"/>
      <c r="G288" s="116"/>
      <c r="H288" s="116"/>
      <c r="I288" s="116"/>
      <c r="J288" s="116"/>
      <c r="K288" s="116"/>
      <c r="L288" s="116"/>
      <c r="M288" s="116"/>
      <c r="N288" s="116"/>
      <c r="O288" s="116"/>
      <c r="P288" s="116"/>
      <c r="Q288" s="116"/>
      <c r="R288" s="116"/>
      <c r="S288" s="116"/>
      <c r="T288" s="116"/>
      <c r="U288" s="116"/>
      <c r="V288" s="116"/>
      <c r="W288" s="116"/>
      <c r="X288" s="116"/>
      <c r="Y288" s="97"/>
      <c r="Z288" s="97"/>
      <c r="AA288" s="97"/>
      <c r="AB288" s="97"/>
      <c r="AC288" s="133"/>
      <c r="AD288" s="133"/>
      <c r="AE288" s="97"/>
      <c r="AF288" s="97"/>
      <c r="AG288" s="97"/>
      <c r="AH288" s="97"/>
      <c r="AI288" s="97"/>
      <c r="AM288" s="639"/>
      <c r="AN288" s="639"/>
      <c r="AO288" s="639"/>
      <c r="AP288" s="639"/>
      <c r="AQ288" s="639"/>
      <c r="AR288" s="639"/>
      <c r="AS288" s="639"/>
      <c r="AT288" s="639"/>
      <c r="AU288" s="639"/>
      <c r="AV288" s="639"/>
      <c r="AW288" s="639"/>
      <c r="AX288" s="639"/>
      <c r="AY288" s="639"/>
      <c r="AZ288" s="639"/>
      <c r="BA288" s="639"/>
      <c r="BB288" s="639"/>
      <c r="BC288" s="639"/>
      <c r="BD288" s="639"/>
      <c r="BE288" s="639"/>
      <c r="BF288" s="639"/>
      <c r="BG288" s="639"/>
      <c r="BH288" s="639"/>
      <c r="BI288" s="639"/>
      <c r="BJ288" s="639"/>
      <c r="BK288" s="639"/>
      <c r="BL288" s="639"/>
      <c r="BN288" s="613"/>
      <c r="BO288" s="613"/>
      <c r="BP288" s="613"/>
      <c r="BQ288" s="613"/>
      <c r="BR288" s="613"/>
      <c r="BS288" s="613"/>
      <c r="BT288" s="613"/>
      <c r="BW288" s="608"/>
      <c r="BX288" s="609"/>
    </row>
    <row r="289" spans="3:76" ht="19.5" customHeight="1" hidden="1" thickBot="1">
      <c r="C289" s="136" t="s">
        <v>355</v>
      </c>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01">
        <f>SUBTOTAL(9,X285:AB288)</f>
        <v>0</v>
      </c>
      <c r="Z289" s="101"/>
      <c r="AA289" s="101"/>
      <c r="AB289" s="101"/>
      <c r="AC289" s="133"/>
      <c r="AD289" s="133"/>
      <c r="AE289" s="101">
        <f>SUBTOTAL(9,AE285:AI288)</f>
        <v>0</v>
      </c>
      <c r="AF289" s="101"/>
      <c r="AG289" s="101"/>
      <c r="AH289" s="101"/>
      <c r="AI289" s="101"/>
      <c r="AM289" s="639"/>
      <c r="AN289" s="639"/>
      <c r="AO289" s="639"/>
      <c r="AP289" s="639"/>
      <c r="AQ289" s="639"/>
      <c r="AR289" s="639"/>
      <c r="AS289" s="639"/>
      <c r="AT289" s="639"/>
      <c r="AU289" s="639"/>
      <c r="AV289" s="639"/>
      <c r="AW289" s="639"/>
      <c r="AX289" s="639"/>
      <c r="AY289" s="639"/>
      <c r="AZ289" s="639"/>
      <c r="BA289" s="639"/>
      <c r="BB289" s="639"/>
      <c r="BC289" s="639"/>
      <c r="BD289" s="639"/>
      <c r="BE289" s="639"/>
      <c r="BF289" s="639"/>
      <c r="BG289" s="639"/>
      <c r="BH289" s="639"/>
      <c r="BI289" s="639"/>
      <c r="BJ289" s="639"/>
      <c r="BK289" s="639"/>
      <c r="BL289" s="639"/>
      <c r="BN289" s="613"/>
      <c r="BO289" s="613"/>
      <c r="BP289" s="613"/>
      <c r="BQ289" s="613"/>
      <c r="BR289" s="613"/>
      <c r="BS289" s="613"/>
      <c r="BT289" s="613"/>
      <c r="BU289" s="622">
        <f>'[1]Bao cao'!Y103</f>
        <v>0</v>
      </c>
      <c r="BV289" s="622">
        <f>'[1]Bao cao'!AG103</f>
        <v>47909091</v>
      </c>
      <c r="BW289" s="608"/>
      <c r="BX289" s="609"/>
    </row>
    <row r="290" spans="3:76" ht="10.5" customHeight="1" hidden="1">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D290" s="88"/>
      <c r="AE290" s="88"/>
      <c r="AF290" s="88"/>
      <c r="AG290" s="88"/>
      <c r="AH290" s="88"/>
      <c r="AI290" s="88"/>
      <c r="AM290" s="639"/>
      <c r="AN290" s="639"/>
      <c r="AO290" s="639"/>
      <c r="AP290" s="639"/>
      <c r="AQ290" s="639"/>
      <c r="AR290" s="639"/>
      <c r="AS290" s="639"/>
      <c r="AT290" s="639"/>
      <c r="AU290" s="639"/>
      <c r="AV290" s="639"/>
      <c r="AW290" s="639"/>
      <c r="AX290" s="639"/>
      <c r="AY290" s="639"/>
      <c r="AZ290" s="639"/>
      <c r="BA290" s="639"/>
      <c r="BB290" s="639"/>
      <c r="BC290" s="639"/>
      <c r="BD290" s="639"/>
      <c r="BE290" s="639"/>
      <c r="BF290" s="639"/>
      <c r="BG290" s="639"/>
      <c r="BH290" s="639"/>
      <c r="BI290" s="639"/>
      <c r="BJ290" s="639"/>
      <c r="BK290" s="639"/>
      <c r="BL290" s="639"/>
      <c r="BN290" s="613"/>
      <c r="BO290" s="613"/>
      <c r="BP290" s="613"/>
      <c r="BQ290" s="613"/>
      <c r="BR290" s="613"/>
      <c r="BS290" s="613"/>
      <c r="BT290" s="613"/>
      <c r="BW290" s="608"/>
      <c r="BX290" s="609"/>
    </row>
    <row r="291" spans="1:76" ht="19.5" customHeight="1">
      <c r="A291" s="78" t="s">
        <v>206</v>
      </c>
      <c r="B291" s="61" t="s">
        <v>349</v>
      </c>
      <c r="C291" s="136" t="s">
        <v>536</v>
      </c>
      <c r="D291" s="116"/>
      <c r="E291" s="116"/>
      <c r="F291" s="116"/>
      <c r="G291" s="116"/>
      <c r="H291" s="116"/>
      <c r="I291" s="116"/>
      <c r="J291" s="116"/>
      <c r="K291" s="116"/>
      <c r="L291" s="116"/>
      <c r="M291" s="116"/>
      <c r="N291" s="116"/>
      <c r="O291" s="116"/>
      <c r="P291" s="116"/>
      <c r="Q291" s="116"/>
      <c r="R291" s="116"/>
      <c r="U291" s="116"/>
      <c r="V291" s="116"/>
      <c r="W291" s="116"/>
      <c r="X291" s="116"/>
      <c r="Y291" s="116"/>
      <c r="Z291" s="116"/>
      <c r="AA291" s="116"/>
      <c r="AB291" s="116"/>
      <c r="AD291" s="88"/>
      <c r="AE291" s="88"/>
      <c r="AF291" s="88"/>
      <c r="AG291" s="88"/>
      <c r="AH291" s="88"/>
      <c r="AI291" s="88"/>
      <c r="AK291" s="584">
        <v>18</v>
      </c>
      <c r="AL291" s="584" t="s">
        <v>349</v>
      </c>
      <c r="AM291" s="652" t="s">
        <v>544</v>
      </c>
      <c r="AN291" s="639"/>
      <c r="AO291" s="639"/>
      <c r="AP291" s="639"/>
      <c r="AQ291" s="639"/>
      <c r="AR291" s="639"/>
      <c r="AS291" s="639"/>
      <c r="AT291" s="639"/>
      <c r="AU291" s="639"/>
      <c r="AV291" s="639"/>
      <c r="AW291" s="639"/>
      <c r="AX291" s="639"/>
      <c r="AY291" s="639"/>
      <c r="AZ291" s="639"/>
      <c r="BA291" s="639"/>
      <c r="BB291" s="639"/>
      <c r="BC291" s="639"/>
      <c r="BD291" s="639"/>
      <c r="BE291" s="639"/>
      <c r="BF291" s="639"/>
      <c r="BG291" s="639"/>
      <c r="BH291" s="639"/>
      <c r="BI291" s="639"/>
      <c r="BJ291" s="639"/>
      <c r="BK291" s="639"/>
      <c r="BL291" s="639"/>
      <c r="BN291" s="613"/>
      <c r="BO291" s="613"/>
      <c r="BP291" s="613"/>
      <c r="BQ291" s="613"/>
      <c r="BR291" s="613"/>
      <c r="BS291" s="613"/>
      <c r="BT291" s="613"/>
      <c r="BW291" s="608"/>
      <c r="BX291" s="609"/>
    </row>
    <row r="292" spans="3:76" ht="19.5" customHeight="1">
      <c r="C292" s="116"/>
      <c r="D292" s="116"/>
      <c r="E292" s="116"/>
      <c r="F292" s="116"/>
      <c r="G292" s="116"/>
      <c r="H292" s="116"/>
      <c r="I292" s="116"/>
      <c r="J292" s="116"/>
      <c r="K292" s="116"/>
      <c r="L292" s="116"/>
      <c r="M292" s="116"/>
      <c r="N292" s="116"/>
      <c r="O292" s="116"/>
      <c r="P292" s="116"/>
      <c r="Q292" s="116"/>
      <c r="R292" s="116"/>
      <c r="S292" s="80"/>
      <c r="T292" s="80"/>
      <c r="U292" s="116"/>
      <c r="V292" s="116"/>
      <c r="X292" s="81"/>
      <c r="Y292" s="107" t="str">
        <f>'[1]Danh muc'!$B$17</f>
        <v>Số cuối năm</v>
      </c>
      <c r="Z292" s="108"/>
      <c r="AA292" s="108"/>
      <c r="AB292" s="108"/>
      <c r="AE292" s="107" t="str">
        <f>'[1]Danh muc'!$B$19</f>
        <v>Số đầu năm</v>
      </c>
      <c r="AF292" s="108"/>
      <c r="AG292" s="108"/>
      <c r="AH292" s="108"/>
      <c r="AI292" s="108"/>
      <c r="AM292" s="639"/>
      <c r="AN292" s="639"/>
      <c r="AO292" s="639"/>
      <c r="AP292" s="639"/>
      <c r="AQ292" s="639"/>
      <c r="AR292" s="639"/>
      <c r="AS292" s="639"/>
      <c r="AT292" s="639"/>
      <c r="AU292" s="639"/>
      <c r="AV292" s="639"/>
      <c r="AW292" s="639"/>
      <c r="AX292" s="639"/>
      <c r="AY292" s="639"/>
      <c r="AZ292" s="639"/>
      <c r="BA292" s="639"/>
      <c r="BB292" s="639"/>
      <c r="BC292" s="639"/>
      <c r="BD292" s="639"/>
      <c r="BE292" s="639"/>
      <c r="BF292" s="639"/>
      <c r="BG292" s="884" t="s">
        <v>881</v>
      </c>
      <c r="BH292" s="884"/>
      <c r="BI292" s="884"/>
      <c r="BJ292" s="884"/>
      <c r="BK292" s="884"/>
      <c r="BL292" s="884"/>
      <c r="BN292" s="884" t="s">
        <v>882</v>
      </c>
      <c r="BO292" s="884"/>
      <c r="BP292" s="884"/>
      <c r="BQ292" s="884"/>
      <c r="BR292" s="884"/>
      <c r="BS292" s="884"/>
      <c r="BT292" s="885"/>
      <c r="BW292" s="608"/>
      <c r="BX292" s="609"/>
    </row>
    <row r="293" spans="3:76" ht="16.5" customHeight="1">
      <c r="C293" s="86" t="s">
        <v>537</v>
      </c>
      <c r="D293" s="61"/>
      <c r="E293" s="61"/>
      <c r="F293" s="61"/>
      <c r="G293" s="61"/>
      <c r="H293" s="61"/>
      <c r="I293" s="61"/>
      <c r="J293" s="61"/>
      <c r="K293" s="61"/>
      <c r="L293" s="61"/>
      <c r="M293" s="61"/>
      <c r="N293" s="61"/>
      <c r="O293" s="61"/>
      <c r="P293" s="61"/>
      <c r="Q293" s="61"/>
      <c r="R293" s="61"/>
      <c r="S293" s="404"/>
      <c r="T293" s="404"/>
      <c r="X293" s="106"/>
      <c r="Y293" s="89">
        <v>0</v>
      </c>
      <c r="Z293" s="89"/>
      <c r="AA293" s="89"/>
      <c r="AB293" s="89"/>
      <c r="AC293" s="90"/>
      <c r="AD293" s="90"/>
      <c r="AE293" s="89">
        <v>16322900</v>
      </c>
      <c r="AF293" s="89"/>
      <c r="AG293" s="89"/>
      <c r="AH293" s="89"/>
      <c r="AI293" s="89"/>
      <c r="AM293" s="611" t="s">
        <v>905</v>
      </c>
      <c r="AN293" s="584"/>
      <c r="AO293" s="584"/>
      <c r="AP293" s="584"/>
      <c r="AQ293" s="584"/>
      <c r="AR293" s="584"/>
      <c r="AS293" s="584"/>
      <c r="AT293" s="584"/>
      <c r="AU293" s="584"/>
      <c r="AV293" s="584"/>
      <c r="AW293" s="584"/>
      <c r="AX293" s="584"/>
      <c r="AY293" s="584"/>
      <c r="AZ293" s="584"/>
      <c r="BA293" s="584"/>
      <c r="BB293" s="584"/>
      <c r="BC293" s="584"/>
      <c r="BD293" s="584"/>
      <c r="BG293" s="612"/>
      <c r="BH293" s="612"/>
      <c r="BI293" s="612"/>
      <c r="BJ293" s="612"/>
      <c r="BK293" s="612"/>
      <c r="BL293" s="612"/>
      <c r="BN293" s="612"/>
      <c r="BO293" s="612"/>
      <c r="BP293" s="612"/>
      <c r="BQ293" s="612"/>
      <c r="BR293" s="612"/>
      <c r="BS293" s="612"/>
      <c r="BT293" s="613"/>
      <c r="BW293" s="608"/>
      <c r="BX293" s="609"/>
    </row>
    <row r="294" spans="3:76" ht="16.5" customHeight="1">
      <c r="C294" s="62" t="s">
        <v>538</v>
      </c>
      <c r="S294" s="404"/>
      <c r="T294" s="404"/>
      <c r="X294" s="106"/>
      <c r="Y294" s="105">
        <v>25960866</v>
      </c>
      <c r="Z294" s="105"/>
      <c r="AA294" s="105"/>
      <c r="AB294" s="105"/>
      <c r="AC294" s="90"/>
      <c r="AD294" s="90"/>
      <c r="AE294" s="105">
        <v>23788630</v>
      </c>
      <c r="AF294" s="105"/>
      <c r="AG294" s="105"/>
      <c r="AH294" s="105"/>
      <c r="AI294" s="105"/>
      <c r="AM294" s="518" t="s">
        <v>538</v>
      </c>
      <c r="BG294" s="615"/>
      <c r="BH294" s="615"/>
      <c r="BI294" s="615"/>
      <c r="BJ294" s="615"/>
      <c r="BK294" s="615"/>
      <c r="BL294" s="615"/>
      <c r="BN294" s="615"/>
      <c r="BO294" s="615"/>
      <c r="BP294" s="615"/>
      <c r="BQ294" s="615"/>
      <c r="BR294" s="615"/>
      <c r="BS294" s="615"/>
      <c r="BT294" s="616"/>
      <c r="BW294" s="608"/>
      <c r="BX294" s="609"/>
    </row>
    <row r="295" spans="3:76" ht="16.5" customHeight="1">
      <c r="C295" s="86" t="s">
        <v>539</v>
      </c>
      <c r="D295" s="61"/>
      <c r="E295" s="61"/>
      <c r="F295" s="61"/>
      <c r="G295" s="61"/>
      <c r="H295" s="61"/>
      <c r="I295" s="61"/>
      <c r="J295" s="61"/>
      <c r="K295" s="61"/>
      <c r="L295" s="61"/>
      <c r="M295" s="61"/>
      <c r="N295" s="61"/>
      <c r="O295" s="61"/>
      <c r="P295" s="61"/>
      <c r="Q295" s="61"/>
      <c r="R295" s="61"/>
      <c r="S295" s="404"/>
      <c r="T295" s="404"/>
      <c r="X295" s="405"/>
      <c r="Y295" s="105">
        <v>1054845</v>
      </c>
      <c r="Z295" s="105"/>
      <c r="AA295" s="105"/>
      <c r="AB295" s="105"/>
      <c r="AC295" s="90"/>
      <c r="AD295" s="90"/>
      <c r="AE295" s="105"/>
      <c r="AF295" s="105"/>
      <c r="AG295" s="105"/>
      <c r="AH295" s="105"/>
      <c r="AI295" s="105"/>
      <c r="AM295" s="611" t="s">
        <v>539</v>
      </c>
      <c r="AN295" s="584"/>
      <c r="AO295" s="584"/>
      <c r="AP295" s="584"/>
      <c r="AQ295" s="584"/>
      <c r="AR295" s="584"/>
      <c r="AS295" s="584"/>
      <c r="AT295" s="584"/>
      <c r="AU295" s="584"/>
      <c r="AV295" s="584"/>
      <c r="AW295" s="584"/>
      <c r="AX295" s="584"/>
      <c r="AY295" s="584"/>
      <c r="AZ295" s="584"/>
      <c r="BA295" s="584"/>
      <c r="BB295" s="584"/>
      <c r="BC295" s="584"/>
      <c r="BD295" s="584"/>
      <c r="BG295" s="615"/>
      <c r="BH295" s="615"/>
      <c r="BI295" s="615"/>
      <c r="BJ295" s="615"/>
      <c r="BK295" s="615"/>
      <c r="BL295" s="615"/>
      <c r="BN295" s="615"/>
      <c r="BO295" s="615"/>
      <c r="BP295" s="615"/>
      <c r="BQ295" s="615"/>
      <c r="BR295" s="615"/>
      <c r="BS295" s="615"/>
      <c r="BT295" s="616"/>
      <c r="BW295" s="608"/>
      <c r="BX295" s="609"/>
    </row>
    <row r="296" spans="3:76" ht="19.5" customHeight="1">
      <c r="C296" s="62" t="s">
        <v>540</v>
      </c>
      <c r="S296" s="404"/>
      <c r="T296" s="404"/>
      <c r="X296" s="106"/>
      <c r="Y296" s="105">
        <v>5625840</v>
      </c>
      <c r="Z296" s="105"/>
      <c r="AA296" s="105"/>
      <c r="AB296" s="105"/>
      <c r="AC296" s="90"/>
      <c r="AD296" s="90"/>
      <c r="AE296" s="105">
        <f>'[1]lien ket'!K138</f>
        <v>0</v>
      </c>
      <c r="AF296" s="105"/>
      <c r="AG296" s="105"/>
      <c r="AH296" s="105"/>
      <c r="AI296" s="105"/>
      <c r="AM296" s="518" t="s">
        <v>540</v>
      </c>
      <c r="BG296" s="615"/>
      <c r="BH296" s="615"/>
      <c r="BI296" s="615"/>
      <c r="BJ296" s="615"/>
      <c r="BK296" s="615"/>
      <c r="BL296" s="615"/>
      <c r="BN296" s="615"/>
      <c r="BO296" s="615"/>
      <c r="BP296" s="615"/>
      <c r="BQ296" s="615"/>
      <c r="BR296" s="615"/>
      <c r="BS296" s="615"/>
      <c r="BT296" s="616"/>
      <c r="BW296" s="608"/>
      <c r="BX296" s="609"/>
    </row>
    <row r="297" spans="3:76" ht="19.5" customHeight="1" hidden="1">
      <c r="C297" s="62" t="s">
        <v>541</v>
      </c>
      <c r="S297" s="404"/>
      <c r="T297" s="404"/>
      <c r="X297" s="106"/>
      <c r="Y297" s="105">
        <f>'[1]lien ket'!G139</f>
        <v>0</v>
      </c>
      <c r="Z297" s="105"/>
      <c r="AA297" s="105"/>
      <c r="AB297" s="105"/>
      <c r="AC297" s="90"/>
      <c r="AD297" s="90"/>
      <c r="AE297" s="105">
        <f>'[1]lien ket'!K139</f>
        <v>0</v>
      </c>
      <c r="AF297" s="105"/>
      <c r="AG297" s="105"/>
      <c r="AH297" s="105"/>
      <c r="AI297" s="105"/>
      <c r="AM297" s="518" t="s">
        <v>538</v>
      </c>
      <c r="BG297" s="615"/>
      <c r="BH297" s="615"/>
      <c r="BI297" s="615"/>
      <c r="BJ297" s="615"/>
      <c r="BK297" s="615"/>
      <c r="BL297" s="615"/>
      <c r="BN297" s="615"/>
      <c r="BO297" s="615"/>
      <c r="BP297" s="615"/>
      <c r="BQ297" s="615"/>
      <c r="BR297" s="615"/>
      <c r="BS297" s="615"/>
      <c r="BT297" s="616"/>
      <c r="BW297" s="608"/>
      <c r="BX297" s="609"/>
    </row>
    <row r="298" spans="3:76" ht="16.5" customHeight="1" hidden="1">
      <c r="C298" s="62" t="s">
        <v>542</v>
      </c>
      <c r="S298" s="373"/>
      <c r="T298" s="373"/>
      <c r="X298" s="106"/>
      <c r="Y298" s="105">
        <f>'[1]lien ket'!G140</f>
        <v>0</v>
      </c>
      <c r="Z298" s="105"/>
      <c r="AA298" s="105"/>
      <c r="AB298" s="105"/>
      <c r="AC298" s="90"/>
      <c r="AD298" s="90"/>
      <c r="AE298" s="105"/>
      <c r="AF298" s="105"/>
      <c r="AG298" s="105"/>
      <c r="AH298" s="105"/>
      <c r="AI298" s="105"/>
      <c r="BG298" s="616"/>
      <c r="BH298" s="616"/>
      <c r="BI298" s="616"/>
      <c r="BJ298" s="616"/>
      <c r="BK298" s="616"/>
      <c r="BL298" s="616"/>
      <c r="BN298" s="616"/>
      <c r="BO298" s="616"/>
      <c r="BP298" s="616"/>
      <c r="BQ298" s="616"/>
      <c r="BR298" s="616"/>
      <c r="BS298" s="616"/>
      <c r="BT298" s="616"/>
      <c r="BW298" s="608"/>
      <c r="BX298" s="609"/>
    </row>
    <row r="299" spans="3:76" ht="19.5" customHeight="1" hidden="1">
      <c r="C299" s="62" t="s">
        <v>543</v>
      </c>
      <c r="S299" s="373"/>
      <c r="T299" s="373"/>
      <c r="X299" s="106"/>
      <c r="Y299" s="105"/>
      <c r="Z299" s="105"/>
      <c r="AA299" s="105"/>
      <c r="AB299" s="105"/>
      <c r="AC299" s="90"/>
      <c r="AD299" s="90"/>
      <c r="AE299" s="105"/>
      <c r="AF299" s="105"/>
      <c r="AG299" s="105"/>
      <c r="AH299" s="105"/>
      <c r="AI299" s="105"/>
      <c r="BG299" s="616"/>
      <c r="BH299" s="616"/>
      <c r="BI299" s="616"/>
      <c r="BJ299" s="616"/>
      <c r="BK299" s="616"/>
      <c r="BL299" s="616"/>
      <c r="BN299" s="616"/>
      <c r="BO299" s="616"/>
      <c r="BP299" s="616"/>
      <c r="BQ299" s="616"/>
      <c r="BR299" s="616"/>
      <c r="BS299" s="616"/>
      <c r="BT299" s="616"/>
      <c r="BW299" s="608"/>
      <c r="BX299" s="609"/>
    </row>
    <row r="300" spans="3:76" ht="16.5" customHeight="1">
      <c r="C300" s="62" t="s">
        <v>544</v>
      </c>
      <c r="S300" s="404"/>
      <c r="T300" s="404"/>
      <c r="X300" s="106"/>
      <c r="Y300" s="105">
        <v>220625000</v>
      </c>
      <c r="Z300" s="105"/>
      <c r="AA300" s="105"/>
      <c r="AB300" s="105"/>
      <c r="AC300" s="90"/>
      <c r="AD300" s="90"/>
      <c r="AE300" s="105">
        <f>'[1]lien ket'!K141</f>
        <v>20625000</v>
      </c>
      <c r="AF300" s="105"/>
      <c r="AG300" s="105"/>
      <c r="AH300" s="105"/>
      <c r="AI300" s="105"/>
      <c r="AM300" s="518" t="s">
        <v>544</v>
      </c>
      <c r="BG300" s="616"/>
      <c r="BH300" s="616"/>
      <c r="BI300" s="616"/>
      <c r="BJ300" s="616"/>
      <c r="BK300" s="616"/>
      <c r="BL300" s="616"/>
      <c r="BN300" s="616"/>
      <c r="BO300" s="616"/>
      <c r="BP300" s="616"/>
      <c r="BQ300" s="616"/>
      <c r="BR300" s="616"/>
      <c r="BS300" s="616"/>
      <c r="BT300" s="616"/>
      <c r="BW300" s="608"/>
      <c r="BX300" s="609"/>
    </row>
    <row r="301" spans="3:76" ht="19.5" customHeight="1" hidden="1">
      <c r="C301" s="62" t="s">
        <v>545</v>
      </c>
      <c r="S301" s="404"/>
      <c r="T301" s="404"/>
      <c r="X301" s="106"/>
      <c r="Y301" s="105">
        <f>'[1]lien ket'!G142</f>
        <v>0</v>
      </c>
      <c r="Z301" s="105"/>
      <c r="AA301" s="105"/>
      <c r="AB301" s="105"/>
      <c r="AC301" s="90"/>
      <c r="AD301" s="90"/>
      <c r="AE301" s="105">
        <f>'[1]lien ket'!K142</f>
        <v>0</v>
      </c>
      <c r="AF301" s="105"/>
      <c r="AG301" s="105"/>
      <c r="AH301" s="105"/>
      <c r="AI301" s="105"/>
      <c r="AM301" s="518" t="s">
        <v>544</v>
      </c>
      <c r="BG301" s="616"/>
      <c r="BH301" s="616"/>
      <c r="BI301" s="616"/>
      <c r="BJ301" s="616"/>
      <c r="BK301" s="616"/>
      <c r="BL301" s="616"/>
      <c r="BN301" s="616"/>
      <c r="BO301" s="616"/>
      <c r="BP301" s="616"/>
      <c r="BQ301" s="616"/>
      <c r="BR301" s="616"/>
      <c r="BS301" s="616"/>
      <c r="BT301" s="616"/>
      <c r="BW301" s="608"/>
      <c r="BX301" s="609"/>
    </row>
    <row r="302" spans="19:76" ht="6.75" customHeight="1" hidden="1">
      <c r="S302" s="373"/>
      <c r="T302" s="373"/>
      <c r="X302" s="106"/>
      <c r="Y302" s="97"/>
      <c r="Z302" s="97"/>
      <c r="AA302" s="97"/>
      <c r="AB302" s="97"/>
      <c r="AC302" s="90"/>
      <c r="AD302" s="90"/>
      <c r="AE302" s="97"/>
      <c r="AF302" s="97"/>
      <c r="AG302" s="97"/>
      <c r="AH302" s="97"/>
      <c r="AI302" s="97"/>
      <c r="BG302" s="616"/>
      <c r="BH302" s="616"/>
      <c r="BI302" s="616"/>
      <c r="BJ302" s="616"/>
      <c r="BK302" s="616"/>
      <c r="BL302" s="616"/>
      <c r="BN302" s="616"/>
      <c r="BO302" s="616"/>
      <c r="BP302" s="616"/>
      <c r="BQ302" s="616"/>
      <c r="BR302" s="616"/>
      <c r="BS302" s="616"/>
      <c r="BT302" s="616"/>
      <c r="BW302" s="608"/>
      <c r="BX302" s="609"/>
    </row>
    <row r="303" spans="3:76" ht="19.5" customHeight="1" thickBot="1">
      <c r="C303" s="98" t="s">
        <v>355</v>
      </c>
      <c r="D303" s="98"/>
      <c r="E303" s="98"/>
      <c r="F303" s="98"/>
      <c r="G303" s="98"/>
      <c r="H303" s="98"/>
      <c r="I303" s="98"/>
      <c r="J303" s="98"/>
      <c r="K303" s="98"/>
      <c r="L303" s="98"/>
      <c r="M303" s="98"/>
      <c r="N303" s="98"/>
      <c r="O303" s="98"/>
      <c r="P303" s="98"/>
      <c r="Q303" s="98"/>
      <c r="R303" s="98"/>
      <c r="S303" s="98"/>
      <c r="T303" s="61"/>
      <c r="X303" s="100"/>
      <c r="Y303" s="101">
        <f>SUBTOTAL(9,X293:AB301)</f>
        <v>253266551</v>
      </c>
      <c r="Z303" s="101"/>
      <c r="AA303" s="101"/>
      <c r="AB303" s="101"/>
      <c r="AC303" s="90"/>
      <c r="AD303" s="90"/>
      <c r="AE303" s="101">
        <f>SUBTOTAL(9,AE293:AI301)</f>
        <v>60736530</v>
      </c>
      <c r="AF303" s="101"/>
      <c r="AG303" s="101"/>
      <c r="AH303" s="101"/>
      <c r="AI303" s="101"/>
      <c r="AM303" s="584" t="s">
        <v>355</v>
      </c>
      <c r="AN303" s="584"/>
      <c r="AO303" s="584"/>
      <c r="AP303" s="584"/>
      <c r="AQ303" s="584"/>
      <c r="AR303" s="584"/>
      <c r="AS303" s="584"/>
      <c r="AT303" s="584"/>
      <c r="AU303" s="584"/>
      <c r="AV303" s="584"/>
      <c r="AW303" s="584"/>
      <c r="AX303" s="584"/>
      <c r="AY303" s="584"/>
      <c r="AZ303" s="584"/>
      <c r="BA303" s="584"/>
      <c r="BB303" s="584"/>
      <c r="BC303" s="584"/>
      <c r="BD303" s="584"/>
      <c r="BG303" s="620">
        <f>SUBTOTAL(9,BG293:BL301)</f>
        <v>0</v>
      </c>
      <c r="BH303" s="620"/>
      <c r="BI303" s="620"/>
      <c r="BJ303" s="620"/>
      <c r="BK303" s="620"/>
      <c r="BL303" s="620"/>
      <c r="BN303" s="620">
        <f>SUBTOTAL(9,BN293:BS301)</f>
        <v>0</v>
      </c>
      <c r="BO303" s="620"/>
      <c r="BP303" s="620"/>
      <c r="BQ303" s="620"/>
      <c r="BR303" s="620"/>
      <c r="BS303" s="620"/>
      <c r="BT303" s="621"/>
      <c r="BU303" s="622">
        <f>'[1]Bao cao'!Y106-Y303</f>
        <v>-192530021</v>
      </c>
      <c r="BV303" s="622">
        <f>'[1]Bao cao'!AG106-AE303</f>
        <v>430605531</v>
      </c>
      <c r="BW303" s="608"/>
      <c r="BX303" s="609"/>
    </row>
    <row r="304" spans="3:76" ht="3" customHeight="1" hidden="1" thickTop="1">
      <c r="C304" s="61"/>
      <c r="D304" s="61"/>
      <c r="E304" s="61"/>
      <c r="F304" s="61"/>
      <c r="G304" s="61"/>
      <c r="H304" s="61"/>
      <c r="I304" s="61"/>
      <c r="J304" s="61"/>
      <c r="K304" s="61"/>
      <c r="L304" s="61"/>
      <c r="M304" s="61"/>
      <c r="N304" s="61"/>
      <c r="O304" s="61"/>
      <c r="P304" s="61"/>
      <c r="Q304" s="61"/>
      <c r="R304" s="61"/>
      <c r="S304" s="99"/>
      <c r="T304" s="99"/>
      <c r="X304" s="100"/>
      <c r="Y304" s="100"/>
      <c r="Z304" s="100"/>
      <c r="AA304" s="100"/>
      <c r="AB304" s="100"/>
      <c r="AE304" s="100"/>
      <c r="AF304" s="100"/>
      <c r="AG304" s="100"/>
      <c r="AH304" s="100"/>
      <c r="AI304" s="100"/>
      <c r="AM304" s="584"/>
      <c r="AN304" s="584"/>
      <c r="AO304" s="584"/>
      <c r="AP304" s="584"/>
      <c r="AQ304" s="584"/>
      <c r="AR304" s="584"/>
      <c r="AS304" s="584"/>
      <c r="AT304" s="584"/>
      <c r="AU304" s="584"/>
      <c r="AV304" s="584"/>
      <c r="AW304" s="584"/>
      <c r="AX304" s="584"/>
      <c r="AY304" s="584"/>
      <c r="AZ304" s="584"/>
      <c r="BA304" s="584"/>
      <c r="BB304" s="584"/>
      <c r="BC304" s="584"/>
      <c r="BD304" s="584"/>
      <c r="BG304" s="621"/>
      <c r="BH304" s="621"/>
      <c r="BI304" s="621"/>
      <c r="BJ304" s="621"/>
      <c r="BK304" s="621"/>
      <c r="BL304" s="621"/>
      <c r="BN304" s="621"/>
      <c r="BO304" s="621"/>
      <c r="BP304" s="621"/>
      <c r="BQ304" s="621"/>
      <c r="BR304" s="621"/>
      <c r="BS304" s="621"/>
      <c r="BT304" s="621"/>
      <c r="BW304" s="608"/>
      <c r="BX304" s="609"/>
    </row>
    <row r="305" spans="1:76" ht="19.5" customHeight="1" hidden="1">
      <c r="A305" s="78">
        <f>'[1]Bao cao'!U113</f>
        <v>0</v>
      </c>
      <c r="B305" s="61" t="s">
        <v>349</v>
      </c>
      <c r="C305" s="136" t="s">
        <v>546</v>
      </c>
      <c r="D305" s="116"/>
      <c r="E305" s="116"/>
      <c r="F305" s="116"/>
      <c r="G305" s="116"/>
      <c r="H305" s="116"/>
      <c r="I305" s="116"/>
      <c r="J305" s="116"/>
      <c r="K305" s="116"/>
      <c r="L305" s="116"/>
      <c r="M305" s="116"/>
      <c r="N305" s="116"/>
      <c r="O305" s="116"/>
      <c r="P305" s="116"/>
      <c r="Q305" s="116"/>
      <c r="R305" s="116"/>
      <c r="U305" s="116"/>
      <c r="V305" s="116"/>
      <c r="W305" s="116"/>
      <c r="X305" s="116"/>
      <c r="Y305" s="116"/>
      <c r="Z305" s="116"/>
      <c r="AA305" s="116"/>
      <c r="AB305" s="116"/>
      <c r="AD305" s="88"/>
      <c r="AE305" s="88"/>
      <c r="AF305" s="88"/>
      <c r="AG305" s="88"/>
      <c r="AH305" s="88"/>
      <c r="AI305" s="88"/>
      <c r="AK305" s="584">
        <v>18</v>
      </c>
      <c r="AL305" s="584" t="s">
        <v>349</v>
      </c>
      <c r="AM305" s="652" t="s">
        <v>544</v>
      </c>
      <c r="AN305" s="639"/>
      <c r="AO305" s="639"/>
      <c r="AP305" s="639"/>
      <c r="AQ305" s="639"/>
      <c r="AR305" s="639"/>
      <c r="AS305" s="639"/>
      <c r="AT305" s="639"/>
      <c r="AU305" s="639"/>
      <c r="AV305" s="639"/>
      <c r="AW305" s="639"/>
      <c r="AX305" s="639"/>
      <c r="AY305" s="639"/>
      <c r="AZ305" s="639"/>
      <c r="BA305" s="639"/>
      <c r="BB305" s="639"/>
      <c r="BC305" s="639"/>
      <c r="BD305" s="639"/>
      <c r="BE305" s="639"/>
      <c r="BF305" s="639"/>
      <c r="BG305" s="639"/>
      <c r="BH305" s="639"/>
      <c r="BI305" s="639"/>
      <c r="BJ305" s="639"/>
      <c r="BK305" s="639"/>
      <c r="BL305" s="639"/>
      <c r="BN305" s="613"/>
      <c r="BO305" s="613"/>
      <c r="BP305" s="613"/>
      <c r="BQ305" s="613"/>
      <c r="BR305" s="613"/>
      <c r="BS305" s="613"/>
      <c r="BT305" s="613"/>
      <c r="BW305" s="608"/>
      <c r="BX305" s="609"/>
    </row>
    <row r="306" spans="3:76" ht="19.5" customHeight="1" hidden="1">
      <c r="C306" s="116"/>
      <c r="D306" s="116"/>
      <c r="E306" s="116"/>
      <c r="F306" s="116"/>
      <c r="G306" s="116"/>
      <c r="H306" s="116"/>
      <c r="I306" s="116"/>
      <c r="J306" s="116"/>
      <c r="K306" s="116"/>
      <c r="L306" s="116"/>
      <c r="M306" s="116"/>
      <c r="N306" s="116"/>
      <c r="O306" s="116"/>
      <c r="P306" s="116"/>
      <c r="Q306" s="116"/>
      <c r="R306" s="116"/>
      <c r="S306" s="80"/>
      <c r="T306" s="80"/>
      <c r="U306" s="116"/>
      <c r="V306" s="116"/>
      <c r="X306" s="81"/>
      <c r="Y306" s="84" t="str">
        <f>'[1]Danh muc'!$B$17</f>
        <v>Số cuối năm</v>
      </c>
      <c r="Z306" s="85"/>
      <c r="AA306" s="85"/>
      <c r="AB306" s="85"/>
      <c r="AE306" s="84" t="str">
        <f>'[1]Danh muc'!$B$19</f>
        <v>Số đầu năm</v>
      </c>
      <c r="AF306" s="85"/>
      <c r="AG306" s="85"/>
      <c r="AH306" s="85"/>
      <c r="AI306" s="85"/>
      <c r="AM306" s="639"/>
      <c r="AN306" s="639"/>
      <c r="AO306" s="639"/>
      <c r="AP306" s="639"/>
      <c r="AQ306" s="639"/>
      <c r="AR306" s="639"/>
      <c r="AS306" s="639"/>
      <c r="AT306" s="639"/>
      <c r="AU306" s="639"/>
      <c r="AV306" s="639"/>
      <c r="AW306" s="639"/>
      <c r="AX306" s="639"/>
      <c r="AY306" s="639"/>
      <c r="AZ306" s="639"/>
      <c r="BA306" s="639"/>
      <c r="BB306" s="639"/>
      <c r="BC306" s="639"/>
      <c r="BD306" s="639"/>
      <c r="BE306" s="639"/>
      <c r="BF306" s="639"/>
      <c r="BG306" s="884" t="s">
        <v>881</v>
      </c>
      <c r="BH306" s="884"/>
      <c r="BI306" s="884"/>
      <c r="BJ306" s="884"/>
      <c r="BK306" s="884"/>
      <c r="BL306" s="884"/>
      <c r="BN306" s="884" t="s">
        <v>882</v>
      </c>
      <c r="BO306" s="884"/>
      <c r="BP306" s="884"/>
      <c r="BQ306" s="884"/>
      <c r="BR306" s="884"/>
      <c r="BS306" s="884"/>
      <c r="BT306" s="885"/>
      <c r="BW306" s="608"/>
      <c r="BX306" s="609"/>
    </row>
    <row r="307" spans="3:76" ht="12" customHeight="1" hidden="1">
      <c r="C307" s="86"/>
      <c r="D307" s="61"/>
      <c r="E307" s="61"/>
      <c r="F307" s="61"/>
      <c r="G307" s="61"/>
      <c r="H307" s="61"/>
      <c r="I307" s="61"/>
      <c r="J307" s="61"/>
      <c r="K307" s="61"/>
      <c r="L307" s="61"/>
      <c r="M307" s="61"/>
      <c r="N307" s="61"/>
      <c r="O307" s="61"/>
      <c r="P307" s="61"/>
      <c r="Q307" s="61"/>
      <c r="R307" s="61"/>
      <c r="S307" s="404"/>
      <c r="T307" s="404"/>
      <c r="X307" s="106"/>
      <c r="Y307" s="89"/>
      <c r="Z307" s="89"/>
      <c r="AA307" s="89"/>
      <c r="AB307" s="89"/>
      <c r="AC307" s="90"/>
      <c r="AD307" s="90"/>
      <c r="AE307" s="89"/>
      <c r="AF307" s="89"/>
      <c r="AG307" s="89"/>
      <c r="AH307" s="89"/>
      <c r="AI307" s="89"/>
      <c r="AM307" s="611" t="s">
        <v>905</v>
      </c>
      <c r="AN307" s="584"/>
      <c r="AO307" s="584"/>
      <c r="AP307" s="584"/>
      <c r="AQ307" s="584"/>
      <c r="AR307" s="584"/>
      <c r="AS307" s="584"/>
      <c r="AT307" s="584"/>
      <c r="AU307" s="584"/>
      <c r="AV307" s="584"/>
      <c r="AW307" s="584"/>
      <c r="AX307" s="584"/>
      <c r="AY307" s="584"/>
      <c r="AZ307" s="584"/>
      <c r="BA307" s="584"/>
      <c r="BB307" s="584"/>
      <c r="BC307" s="584"/>
      <c r="BD307" s="584"/>
      <c r="BG307" s="612"/>
      <c r="BH307" s="612"/>
      <c r="BI307" s="612"/>
      <c r="BJ307" s="612"/>
      <c r="BK307" s="612"/>
      <c r="BL307" s="612"/>
      <c r="BN307" s="612"/>
      <c r="BO307" s="612"/>
      <c r="BP307" s="612"/>
      <c r="BQ307" s="612"/>
      <c r="BR307" s="612"/>
      <c r="BS307" s="612"/>
      <c r="BT307" s="613"/>
      <c r="BW307" s="608"/>
      <c r="BX307" s="609"/>
    </row>
    <row r="308" spans="3:76" ht="19.5" customHeight="1" hidden="1">
      <c r="C308" s="86" t="s">
        <v>547</v>
      </c>
      <c r="S308" s="404"/>
      <c r="T308" s="404"/>
      <c r="X308" s="106"/>
      <c r="Y308" s="105"/>
      <c r="Z308" s="105"/>
      <c r="AA308" s="105"/>
      <c r="AB308" s="105"/>
      <c r="AC308" s="90"/>
      <c r="AD308" s="90"/>
      <c r="AE308" s="105"/>
      <c r="AF308" s="105"/>
      <c r="AG308" s="105"/>
      <c r="AH308" s="105"/>
      <c r="AI308" s="105"/>
      <c r="AM308" s="518" t="s">
        <v>538</v>
      </c>
      <c r="BG308" s="615"/>
      <c r="BH308" s="615"/>
      <c r="BI308" s="615"/>
      <c r="BJ308" s="615"/>
      <c r="BK308" s="615"/>
      <c r="BL308" s="615"/>
      <c r="BN308" s="615"/>
      <c r="BO308" s="615"/>
      <c r="BP308" s="615"/>
      <c r="BQ308" s="615"/>
      <c r="BR308" s="615"/>
      <c r="BS308" s="615"/>
      <c r="BT308" s="616"/>
      <c r="BW308" s="608"/>
      <c r="BX308" s="609"/>
    </row>
    <row r="309" spans="3:76" ht="19.5" customHeight="1" hidden="1">
      <c r="C309" s="62" t="s">
        <v>548</v>
      </c>
      <c r="D309" s="61"/>
      <c r="E309" s="61"/>
      <c r="F309" s="61"/>
      <c r="G309" s="61"/>
      <c r="H309" s="61"/>
      <c r="I309" s="61"/>
      <c r="J309" s="61"/>
      <c r="K309" s="61"/>
      <c r="L309" s="61"/>
      <c r="M309" s="61"/>
      <c r="N309" s="61"/>
      <c r="O309" s="61"/>
      <c r="P309" s="61"/>
      <c r="Q309" s="61"/>
      <c r="R309" s="61"/>
      <c r="S309" s="404"/>
      <c r="T309" s="404"/>
      <c r="X309" s="405"/>
      <c r="Y309" s="105"/>
      <c r="Z309" s="105"/>
      <c r="AA309" s="105"/>
      <c r="AB309" s="105"/>
      <c r="AC309" s="90"/>
      <c r="AD309" s="90"/>
      <c r="AE309" s="105"/>
      <c r="AF309" s="105"/>
      <c r="AG309" s="105"/>
      <c r="AH309" s="105"/>
      <c r="AI309" s="105"/>
      <c r="AM309" s="611" t="s">
        <v>539</v>
      </c>
      <c r="AN309" s="584"/>
      <c r="AO309" s="584"/>
      <c r="AP309" s="584"/>
      <c r="AQ309" s="584"/>
      <c r="AR309" s="584"/>
      <c r="AS309" s="584"/>
      <c r="AT309" s="584"/>
      <c r="AU309" s="584"/>
      <c r="AV309" s="584"/>
      <c r="AW309" s="584"/>
      <c r="AX309" s="584"/>
      <c r="AY309" s="584"/>
      <c r="AZ309" s="584"/>
      <c r="BA309" s="584"/>
      <c r="BB309" s="584"/>
      <c r="BC309" s="584"/>
      <c r="BD309" s="584"/>
      <c r="BG309" s="615"/>
      <c r="BH309" s="615"/>
      <c r="BI309" s="615"/>
      <c r="BJ309" s="615"/>
      <c r="BK309" s="615"/>
      <c r="BL309" s="615"/>
      <c r="BN309" s="615"/>
      <c r="BO309" s="615"/>
      <c r="BP309" s="615"/>
      <c r="BQ309" s="615"/>
      <c r="BR309" s="615"/>
      <c r="BS309" s="615"/>
      <c r="BT309" s="616"/>
      <c r="BW309" s="608"/>
      <c r="BX309" s="609"/>
    </row>
    <row r="310" spans="3:76" ht="19.5" customHeight="1" hidden="1">
      <c r="C310" s="62" t="s">
        <v>548</v>
      </c>
      <c r="S310" s="404"/>
      <c r="T310" s="404"/>
      <c r="X310" s="106"/>
      <c r="Y310" s="105"/>
      <c r="Z310" s="105"/>
      <c r="AA310" s="105"/>
      <c r="AB310" s="105"/>
      <c r="AC310" s="90"/>
      <c r="AD310" s="90"/>
      <c r="AE310" s="105"/>
      <c r="AF310" s="105"/>
      <c r="AG310" s="105"/>
      <c r="AH310" s="105"/>
      <c r="AI310" s="105"/>
      <c r="AM310" s="518" t="s">
        <v>540</v>
      </c>
      <c r="BG310" s="615"/>
      <c r="BH310" s="615"/>
      <c r="BI310" s="615"/>
      <c r="BJ310" s="615"/>
      <c r="BK310" s="615"/>
      <c r="BL310" s="615"/>
      <c r="BN310" s="615"/>
      <c r="BO310" s="615"/>
      <c r="BP310" s="615"/>
      <c r="BQ310" s="615"/>
      <c r="BR310" s="615"/>
      <c r="BS310" s="615"/>
      <c r="BT310" s="616"/>
      <c r="BW310" s="608"/>
      <c r="BX310" s="609"/>
    </row>
    <row r="311" spans="3:76" ht="19.5" customHeight="1" hidden="1">
      <c r="C311" s="62" t="s">
        <v>549</v>
      </c>
      <c r="S311" s="404"/>
      <c r="T311" s="404"/>
      <c r="X311" s="106"/>
      <c r="Y311" s="105"/>
      <c r="Z311" s="105"/>
      <c r="AA311" s="105"/>
      <c r="AB311" s="105"/>
      <c r="AC311" s="90"/>
      <c r="AD311" s="90"/>
      <c r="AE311" s="105"/>
      <c r="AF311" s="105"/>
      <c r="AG311" s="105"/>
      <c r="AH311" s="105"/>
      <c r="AI311" s="105"/>
      <c r="AM311" s="518" t="s">
        <v>544</v>
      </c>
      <c r="BG311" s="616"/>
      <c r="BH311" s="616"/>
      <c r="BI311" s="616"/>
      <c r="BJ311" s="616"/>
      <c r="BK311" s="616"/>
      <c r="BL311" s="616"/>
      <c r="BN311" s="616"/>
      <c r="BO311" s="616"/>
      <c r="BP311" s="616"/>
      <c r="BQ311" s="616"/>
      <c r="BR311" s="616"/>
      <c r="BS311" s="616"/>
      <c r="BT311" s="616"/>
      <c r="BW311" s="608"/>
      <c r="BX311" s="609"/>
    </row>
    <row r="312" spans="19:76" ht="10.5" customHeight="1" hidden="1">
      <c r="S312" s="373"/>
      <c r="T312" s="373"/>
      <c r="X312" s="106"/>
      <c r="Y312" s="97"/>
      <c r="Z312" s="97"/>
      <c r="AA312" s="97"/>
      <c r="AB312" s="97"/>
      <c r="AC312" s="90"/>
      <c r="AD312" s="90"/>
      <c r="AE312" s="97"/>
      <c r="AF312" s="97"/>
      <c r="AG312" s="97"/>
      <c r="AH312" s="97"/>
      <c r="AI312" s="97"/>
      <c r="BG312" s="616"/>
      <c r="BH312" s="616"/>
      <c r="BI312" s="616"/>
      <c r="BJ312" s="616"/>
      <c r="BK312" s="616"/>
      <c r="BL312" s="616"/>
      <c r="BN312" s="616"/>
      <c r="BO312" s="616"/>
      <c r="BP312" s="616"/>
      <c r="BQ312" s="616"/>
      <c r="BR312" s="616"/>
      <c r="BS312" s="616"/>
      <c r="BT312" s="616"/>
      <c r="BW312" s="608"/>
      <c r="BX312" s="609"/>
    </row>
    <row r="313" spans="3:76" ht="19.5" customHeight="1" hidden="1" thickBot="1">
      <c r="C313" s="98" t="s">
        <v>355</v>
      </c>
      <c r="D313" s="98"/>
      <c r="E313" s="98"/>
      <c r="F313" s="98"/>
      <c r="G313" s="98"/>
      <c r="H313" s="98"/>
      <c r="I313" s="98"/>
      <c r="J313" s="98"/>
      <c r="K313" s="98"/>
      <c r="L313" s="98"/>
      <c r="M313" s="98"/>
      <c r="N313" s="98"/>
      <c r="O313" s="98"/>
      <c r="P313" s="98"/>
      <c r="Q313" s="98"/>
      <c r="R313" s="98"/>
      <c r="S313" s="98"/>
      <c r="T313" s="61"/>
      <c r="X313" s="100"/>
      <c r="Y313" s="101">
        <f>SUBTOTAL(9,X307:AB311)</f>
        <v>0</v>
      </c>
      <c r="Z313" s="101"/>
      <c r="AA313" s="101"/>
      <c r="AB313" s="101"/>
      <c r="AC313" s="90"/>
      <c r="AD313" s="90"/>
      <c r="AE313" s="101">
        <f>SUBTOTAL(9,AE307:AI311)</f>
        <v>0</v>
      </c>
      <c r="AF313" s="101"/>
      <c r="AG313" s="101"/>
      <c r="AH313" s="101"/>
      <c r="AI313" s="101"/>
      <c r="AM313" s="584" t="s">
        <v>355</v>
      </c>
      <c r="AN313" s="584"/>
      <c r="AO313" s="584"/>
      <c r="AP313" s="584"/>
      <c r="AQ313" s="584"/>
      <c r="AR313" s="584"/>
      <c r="AS313" s="584"/>
      <c r="AT313" s="584"/>
      <c r="AU313" s="584"/>
      <c r="AV313" s="584"/>
      <c r="AW313" s="584"/>
      <c r="AX313" s="584"/>
      <c r="AY313" s="584"/>
      <c r="AZ313" s="584"/>
      <c r="BA313" s="584"/>
      <c r="BB313" s="584"/>
      <c r="BC313" s="584"/>
      <c r="BD313" s="584"/>
      <c r="BG313" s="620">
        <f>SUBTOTAL(9,BG307:BL311)</f>
        <v>0</v>
      </c>
      <c r="BH313" s="620"/>
      <c r="BI313" s="620"/>
      <c r="BJ313" s="620"/>
      <c r="BK313" s="620"/>
      <c r="BL313" s="620"/>
      <c r="BN313" s="620">
        <f>SUBTOTAL(9,BN307:BS311)</f>
        <v>0</v>
      </c>
      <c r="BO313" s="620"/>
      <c r="BP313" s="620"/>
      <c r="BQ313" s="620"/>
      <c r="BR313" s="620"/>
      <c r="BS313" s="620"/>
      <c r="BT313" s="621"/>
      <c r="BU313" s="622">
        <f>'[1]Bao cao'!Y113</f>
        <v>0</v>
      </c>
      <c r="BV313" s="622">
        <f>'[1]Bao cao'!AG113</f>
        <v>0</v>
      </c>
      <c r="BW313" s="608"/>
      <c r="BX313" s="609"/>
    </row>
    <row r="314" spans="3:76" ht="18.75" customHeight="1" thickTop="1">
      <c r="C314" s="61"/>
      <c r="D314" s="61"/>
      <c r="E314" s="61"/>
      <c r="F314" s="61"/>
      <c r="G314" s="61"/>
      <c r="H314" s="61"/>
      <c r="I314" s="61"/>
      <c r="J314" s="61"/>
      <c r="K314" s="61"/>
      <c r="L314" s="61"/>
      <c r="M314" s="61"/>
      <c r="N314" s="61"/>
      <c r="O314" s="61"/>
      <c r="P314" s="61"/>
      <c r="Q314" s="61"/>
      <c r="R314" s="61"/>
      <c r="S314" s="99"/>
      <c r="T314" s="99"/>
      <c r="X314" s="100"/>
      <c r="Y314" s="100"/>
      <c r="Z314" s="100"/>
      <c r="AA314" s="100"/>
      <c r="AB314" s="100"/>
      <c r="AE314" s="100"/>
      <c r="AF314" s="100"/>
      <c r="AG314" s="100"/>
      <c r="AH314" s="100"/>
      <c r="AI314" s="100"/>
      <c r="AM314" s="584"/>
      <c r="AN314" s="584"/>
      <c r="AO314" s="584"/>
      <c r="AP314" s="584"/>
      <c r="AQ314" s="584"/>
      <c r="AR314" s="584"/>
      <c r="AS314" s="584"/>
      <c r="AT314" s="584"/>
      <c r="AU314" s="584"/>
      <c r="AV314" s="584"/>
      <c r="AW314" s="584"/>
      <c r="AX314" s="584"/>
      <c r="AY314" s="584"/>
      <c r="AZ314" s="584"/>
      <c r="BA314" s="584"/>
      <c r="BB314" s="584"/>
      <c r="BC314" s="584"/>
      <c r="BD314" s="584"/>
      <c r="BG314" s="621"/>
      <c r="BH314" s="621"/>
      <c r="BI314" s="621"/>
      <c r="BJ314" s="621"/>
      <c r="BK314" s="621"/>
      <c r="BL314" s="621"/>
      <c r="BN314" s="621"/>
      <c r="BO314" s="621"/>
      <c r="BP314" s="621"/>
      <c r="BQ314" s="621"/>
      <c r="BR314" s="621"/>
      <c r="BS314" s="621"/>
      <c r="BT314" s="621"/>
      <c r="BW314" s="608"/>
      <c r="BX314" s="609"/>
    </row>
    <row r="315" spans="1:76" ht="19.5" customHeight="1">
      <c r="A315" s="78" t="s">
        <v>208</v>
      </c>
      <c r="B315" s="61" t="s">
        <v>349</v>
      </c>
      <c r="C315" s="136" t="s">
        <v>550</v>
      </c>
      <c r="D315" s="116"/>
      <c r="E315" s="116"/>
      <c r="F315" s="116"/>
      <c r="G315" s="116"/>
      <c r="H315" s="116"/>
      <c r="I315" s="116"/>
      <c r="J315" s="116"/>
      <c r="K315" s="116"/>
      <c r="L315" s="116"/>
      <c r="M315" s="116"/>
      <c r="N315" s="116"/>
      <c r="O315" s="116"/>
      <c r="P315" s="116"/>
      <c r="Q315" s="116"/>
      <c r="R315" s="116"/>
      <c r="S315" s="116"/>
      <c r="T315" s="116"/>
      <c r="U315" s="116"/>
      <c r="V315" s="116"/>
      <c r="X315" s="117"/>
      <c r="Y315" s="116"/>
      <c r="Z315" s="116"/>
      <c r="AA315" s="116"/>
      <c r="AB315" s="116"/>
      <c r="AE315" s="88"/>
      <c r="AF315" s="88"/>
      <c r="AG315" s="88"/>
      <c r="AH315" s="88"/>
      <c r="AI315" s="88"/>
      <c r="AK315" s="584">
        <v>20</v>
      </c>
      <c r="AL315" s="584" t="s">
        <v>349</v>
      </c>
      <c r="AM315" s="652" t="s">
        <v>906</v>
      </c>
      <c r="AN315" s="639"/>
      <c r="AO315" s="639"/>
      <c r="AP315" s="639"/>
      <c r="AQ315" s="639"/>
      <c r="AR315" s="639"/>
      <c r="AS315" s="639"/>
      <c r="AT315" s="639"/>
      <c r="AU315" s="639"/>
      <c r="AV315" s="639"/>
      <c r="AW315" s="639"/>
      <c r="AX315" s="639"/>
      <c r="AY315" s="639"/>
      <c r="AZ315" s="639"/>
      <c r="BA315" s="639"/>
      <c r="BB315" s="639"/>
      <c r="BC315" s="639"/>
      <c r="BD315" s="639"/>
      <c r="BE315" s="639"/>
      <c r="BF315" s="639"/>
      <c r="BG315" s="639"/>
      <c r="BH315" s="639"/>
      <c r="BI315" s="639"/>
      <c r="BJ315" s="639"/>
      <c r="BK315" s="639"/>
      <c r="BL315" s="639"/>
      <c r="BN315" s="613"/>
      <c r="BO315" s="613"/>
      <c r="BP315" s="613"/>
      <c r="BQ315" s="613"/>
      <c r="BR315" s="613"/>
      <c r="BS315" s="613"/>
      <c r="BT315" s="613"/>
      <c r="BW315" s="608"/>
      <c r="BX315" s="609"/>
    </row>
    <row r="316" spans="3:76" ht="19.5" customHeight="1">
      <c r="C316" s="116"/>
      <c r="D316" s="116"/>
      <c r="E316" s="116"/>
      <c r="F316" s="116"/>
      <c r="G316" s="116"/>
      <c r="H316" s="116"/>
      <c r="I316" s="116"/>
      <c r="J316" s="116"/>
      <c r="K316" s="116"/>
      <c r="L316" s="116"/>
      <c r="M316" s="116"/>
      <c r="N316" s="116"/>
      <c r="O316" s="116"/>
      <c r="P316" s="116"/>
      <c r="Q316" s="116"/>
      <c r="R316" s="116"/>
      <c r="S316" s="80"/>
      <c r="T316" s="80"/>
      <c r="U316" s="116"/>
      <c r="V316" s="116"/>
      <c r="X316" s="81"/>
      <c r="Y316" s="107" t="str">
        <f>'[1]Danh muc'!$B$17</f>
        <v>Số cuối năm</v>
      </c>
      <c r="Z316" s="108"/>
      <c r="AA316" s="108"/>
      <c r="AB316" s="108"/>
      <c r="AE316" s="107" t="str">
        <f>'[1]Danh muc'!$B$19</f>
        <v>Số đầu năm</v>
      </c>
      <c r="AF316" s="108"/>
      <c r="AG316" s="108"/>
      <c r="AH316" s="108"/>
      <c r="AI316" s="108"/>
      <c r="AM316" s="639"/>
      <c r="AN316" s="639"/>
      <c r="AO316" s="639"/>
      <c r="AP316" s="639"/>
      <c r="AQ316" s="639"/>
      <c r="AR316" s="639"/>
      <c r="AS316" s="639"/>
      <c r="AT316" s="639"/>
      <c r="AU316" s="639"/>
      <c r="AV316" s="639"/>
      <c r="AW316" s="639"/>
      <c r="AX316" s="639"/>
      <c r="AY316" s="639"/>
      <c r="AZ316" s="639"/>
      <c r="BA316" s="639"/>
      <c r="BB316" s="639"/>
      <c r="BC316" s="639"/>
      <c r="BD316" s="639"/>
      <c r="BE316" s="639"/>
      <c r="BF316" s="639"/>
      <c r="BG316" s="884" t="s">
        <v>881</v>
      </c>
      <c r="BH316" s="884"/>
      <c r="BI316" s="884"/>
      <c r="BJ316" s="884"/>
      <c r="BK316" s="884"/>
      <c r="BL316" s="884"/>
      <c r="BN316" s="884" t="s">
        <v>882</v>
      </c>
      <c r="BO316" s="884"/>
      <c r="BP316" s="884"/>
      <c r="BQ316" s="884"/>
      <c r="BR316" s="884"/>
      <c r="BS316" s="884"/>
      <c r="BT316" s="885"/>
      <c r="BW316" s="608"/>
      <c r="BX316" s="609">
        <f>699463497+884640010</f>
        <v>1584103507</v>
      </c>
    </row>
    <row r="317" spans="3:76" ht="19.5" customHeight="1" hidden="1">
      <c r="C317" s="61" t="s">
        <v>551</v>
      </c>
      <c r="D317" s="61"/>
      <c r="E317" s="61"/>
      <c r="F317" s="61"/>
      <c r="G317" s="61"/>
      <c r="H317" s="61"/>
      <c r="I317" s="61"/>
      <c r="J317" s="61"/>
      <c r="K317" s="61"/>
      <c r="L317" s="61"/>
      <c r="M317" s="61"/>
      <c r="N317" s="61"/>
      <c r="O317" s="61"/>
      <c r="P317" s="61"/>
      <c r="Q317" s="61"/>
      <c r="R317" s="61"/>
      <c r="S317" s="80"/>
      <c r="T317" s="80"/>
      <c r="X317" s="100"/>
      <c r="Y317" s="406">
        <f>SUBTOTAL(9,X318:AB320)</f>
        <v>4900000000</v>
      </c>
      <c r="Z317" s="406"/>
      <c r="AA317" s="406"/>
      <c r="AB317" s="406"/>
      <c r="AC317" s="90"/>
      <c r="AD317" s="90"/>
      <c r="AE317" s="406">
        <f>SUBTOTAL(9,AE318:AI320)</f>
        <v>4900000000</v>
      </c>
      <c r="AF317" s="406"/>
      <c r="AG317" s="406"/>
      <c r="AH317" s="406"/>
      <c r="AI317" s="406"/>
      <c r="AM317" s="584" t="s">
        <v>551</v>
      </c>
      <c r="AN317" s="584"/>
      <c r="AO317" s="584"/>
      <c r="AP317" s="584"/>
      <c r="AQ317" s="584"/>
      <c r="AR317" s="584"/>
      <c r="AS317" s="584"/>
      <c r="AT317" s="584"/>
      <c r="AU317" s="584"/>
      <c r="AV317" s="584"/>
      <c r="AW317" s="584"/>
      <c r="AX317" s="584"/>
      <c r="AY317" s="584"/>
      <c r="AZ317" s="584"/>
      <c r="BA317" s="584"/>
      <c r="BB317" s="584"/>
      <c r="BC317" s="584"/>
      <c r="BD317" s="584"/>
      <c r="BG317" s="945">
        <f>SUBTOTAL(9,BG318:BL319)</f>
        <v>0</v>
      </c>
      <c r="BH317" s="945"/>
      <c r="BI317" s="945"/>
      <c r="BJ317" s="945"/>
      <c r="BK317" s="945"/>
      <c r="BL317" s="945"/>
      <c r="BN317" s="945">
        <f>SUBTOTAL(9,BN318:BS319)</f>
        <v>0</v>
      </c>
      <c r="BO317" s="945"/>
      <c r="BP317" s="945"/>
      <c r="BQ317" s="945"/>
      <c r="BR317" s="945"/>
      <c r="BS317" s="945"/>
      <c r="BT317" s="621"/>
      <c r="BW317" s="608"/>
      <c r="BX317" s="609">
        <v>1373160305</v>
      </c>
    </row>
    <row r="318" spans="3:76" ht="18" customHeight="1">
      <c r="C318" s="86" t="s">
        <v>552</v>
      </c>
      <c r="D318" s="61"/>
      <c r="E318" s="61"/>
      <c r="F318" s="61"/>
      <c r="G318" s="61"/>
      <c r="H318" s="61"/>
      <c r="I318" s="61"/>
      <c r="J318" s="61"/>
      <c r="K318" s="61"/>
      <c r="L318" s="61"/>
      <c r="M318" s="61"/>
      <c r="N318" s="61"/>
      <c r="O318" s="61"/>
      <c r="P318" s="61"/>
      <c r="Q318" s="61"/>
      <c r="R318" s="61"/>
      <c r="S318" s="122"/>
      <c r="T318" s="122"/>
      <c r="X318" s="88"/>
      <c r="Y318" s="407">
        <f>'[1]lien ket'!G153</f>
        <v>4900000000</v>
      </c>
      <c r="Z318" s="407"/>
      <c r="AA318" s="407"/>
      <c r="AB318" s="407"/>
      <c r="AC318" s="90"/>
      <c r="AD318" s="90"/>
      <c r="AE318" s="407">
        <f>SUM(AE324:AI327)</f>
        <v>4900000000</v>
      </c>
      <c r="AF318" s="407"/>
      <c r="AG318" s="407"/>
      <c r="AH318" s="407"/>
      <c r="AI318" s="407"/>
      <c r="AM318" s="611" t="s">
        <v>907</v>
      </c>
      <c r="AN318" s="584"/>
      <c r="AO318" s="584"/>
      <c r="AP318" s="584"/>
      <c r="AQ318" s="584"/>
      <c r="AR318" s="584"/>
      <c r="AS318" s="584"/>
      <c r="AT318" s="584"/>
      <c r="AU318" s="584"/>
      <c r="AV318" s="584"/>
      <c r="AW318" s="584"/>
      <c r="AX318" s="584"/>
      <c r="AY318" s="584"/>
      <c r="AZ318" s="584"/>
      <c r="BA318" s="584"/>
      <c r="BB318" s="584"/>
      <c r="BC318" s="584"/>
      <c r="BD318" s="584"/>
      <c r="BG318" s="615"/>
      <c r="BH318" s="615"/>
      <c r="BI318" s="615"/>
      <c r="BJ318" s="615"/>
      <c r="BK318" s="615"/>
      <c r="BL318" s="615"/>
      <c r="BN318" s="615"/>
      <c r="BO318" s="615"/>
      <c r="BP318" s="615"/>
      <c r="BQ318" s="615"/>
      <c r="BR318" s="615"/>
      <c r="BS318" s="615"/>
      <c r="BT318" s="616"/>
      <c r="BW318" s="608"/>
      <c r="BX318" s="609">
        <f>BX316-BX317</f>
        <v>210943202</v>
      </c>
    </row>
    <row r="319" spans="3:76" ht="19.5" customHeight="1" hidden="1">
      <c r="C319" s="62" t="s">
        <v>553</v>
      </c>
      <c r="S319" s="122"/>
      <c r="T319" s="122"/>
      <c r="X319" s="408"/>
      <c r="Y319" s="407"/>
      <c r="Z319" s="407"/>
      <c r="AA319" s="407"/>
      <c r="AB319" s="407"/>
      <c r="AC319" s="90"/>
      <c r="AD319" s="90"/>
      <c r="AE319" s="407"/>
      <c r="AF319" s="407"/>
      <c r="AG319" s="407"/>
      <c r="AH319" s="407"/>
      <c r="AI319" s="407"/>
      <c r="AM319" s="518" t="s">
        <v>553</v>
      </c>
      <c r="BG319" s="615"/>
      <c r="BH319" s="615"/>
      <c r="BI319" s="615"/>
      <c r="BJ319" s="615"/>
      <c r="BK319" s="615"/>
      <c r="BL319" s="615"/>
      <c r="BN319" s="615"/>
      <c r="BO319" s="615"/>
      <c r="BP319" s="615"/>
      <c r="BQ319" s="615"/>
      <c r="BR319" s="615"/>
      <c r="BS319" s="615"/>
      <c r="BT319" s="616"/>
      <c r="BW319" s="608"/>
      <c r="BX319" s="609"/>
    </row>
    <row r="320" spans="3:76" ht="19.5" customHeight="1" hidden="1">
      <c r="C320" s="62" t="s">
        <v>554</v>
      </c>
      <c r="S320" s="122"/>
      <c r="T320" s="122"/>
      <c r="X320" s="408"/>
      <c r="Y320" s="407"/>
      <c r="Z320" s="407"/>
      <c r="AA320" s="407"/>
      <c r="AB320" s="407"/>
      <c r="AC320" s="90"/>
      <c r="AD320" s="90"/>
      <c r="AE320" s="407"/>
      <c r="AF320" s="407"/>
      <c r="AG320" s="407"/>
      <c r="AH320" s="407"/>
      <c r="AI320" s="407"/>
      <c r="AM320" s="518" t="s">
        <v>554</v>
      </c>
      <c r="BG320" s="615"/>
      <c r="BH320" s="615"/>
      <c r="BI320" s="615"/>
      <c r="BJ320" s="615"/>
      <c r="BK320" s="615"/>
      <c r="BL320" s="615"/>
      <c r="BN320" s="615"/>
      <c r="BO320" s="615"/>
      <c r="BP320" s="615"/>
      <c r="BQ320" s="615"/>
      <c r="BR320" s="615"/>
      <c r="BS320" s="615"/>
      <c r="BT320" s="616"/>
      <c r="BW320" s="608"/>
      <c r="BX320" s="609"/>
    </row>
    <row r="321" spans="3:76" ht="19.5" customHeight="1" hidden="1">
      <c r="C321" s="103" t="s">
        <v>555</v>
      </c>
      <c r="S321" s="80"/>
      <c r="T321" s="80"/>
      <c r="X321" s="100"/>
      <c r="Y321" s="409">
        <f>SUBTOTAL(9,X322:AB323)</f>
        <v>0</v>
      </c>
      <c r="Z321" s="409"/>
      <c r="AA321" s="409"/>
      <c r="AB321" s="409"/>
      <c r="AC321" s="90"/>
      <c r="AD321" s="90"/>
      <c r="AE321" s="409">
        <f>SUBTOTAL(9,AE322:AI323)</f>
        <v>0</v>
      </c>
      <c r="AF321" s="409"/>
      <c r="AG321" s="409"/>
      <c r="AH321" s="409"/>
      <c r="AI321" s="409"/>
      <c r="AM321" s="610" t="s">
        <v>555</v>
      </c>
      <c r="BG321" s="946">
        <f>SUBTOTAL(9,BG322:BL323)</f>
        <v>0</v>
      </c>
      <c r="BH321" s="946"/>
      <c r="BI321" s="946"/>
      <c r="BJ321" s="946"/>
      <c r="BK321" s="946"/>
      <c r="BL321" s="946"/>
      <c r="BN321" s="946">
        <f>SUBTOTAL(9,BN322:BS323)</f>
        <v>0</v>
      </c>
      <c r="BO321" s="946"/>
      <c r="BP321" s="946"/>
      <c r="BQ321" s="946"/>
      <c r="BR321" s="946"/>
      <c r="BS321" s="946"/>
      <c r="BT321" s="947"/>
      <c r="BW321" s="608"/>
      <c r="BX321" s="609"/>
    </row>
    <row r="322" spans="3:76" ht="19.5" customHeight="1" hidden="1">
      <c r="C322" s="62" t="s">
        <v>556</v>
      </c>
      <c r="S322" s="122"/>
      <c r="T322" s="122"/>
      <c r="X322" s="408"/>
      <c r="Y322" s="407"/>
      <c r="Z322" s="407"/>
      <c r="AA322" s="407"/>
      <c r="AB322" s="407"/>
      <c r="AC322" s="90"/>
      <c r="AD322" s="90"/>
      <c r="AE322" s="407"/>
      <c r="AF322" s="407"/>
      <c r="AG322" s="407"/>
      <c r="AH322" s="407"/>
      <c r="AI322" s="407"/>
      <c r="AM322" s="518" t="s">
        <v>556</v>
      </c>
      <c r="BG322" s="615"/>
      <c r="BH322" s="615"/>
      <c r="BI322" s="615"/>
      <c r="BJ322" s="615"/>
      <c r="BK322" s="615"/>
      <c r="BL322" s="615"/>
      <c r="BN322" s="615"/>
      <c r="BO322" s="615"/>
      <c r="BP322" s="615"/>
      <c r="BQ322" s="615"/>
      <c r="BR322" s="615"/>
      <c r="BS322" s="615"/>
      <c r="BT322" s="616"/>
      <c r="BW322" s="608"/>
      <c r="BX322" s="609"/>
    </row>
    <row r="323" spans="3:76" ht="19.5" customHeight="1" hidden="1">
      <c r="C323" s="62" t="s">
        <v>557</v>
      </c>
      <c r="S323" s="122"/>
      <c r="T323" s="122"/>
      <c r="X323" s="88"/>
      <c r="Y323" s="410"/>
      <c r="Z323" s="410"/>
      <c r="AA323" s="410"/>
      <c r="AB323" s="410"/>
      <c r="AC323" s="90"/>
      <c r="AD323" s="90"/>
      <c r="AE323" s="411"/>
      <c r="AF323" s="411"/>
      <c r="AG323" s="411"/>
      <c r="AH323" s="411"/>
      <c r="AI323" s="411"/>
      <c r="AM323" s="518" t="s">
        <v>557</v>
      </c>
      <c r="BG323" s="635"/>
      <c r="BH323" s="635"/>
      <c r="BI323" s="635"/>
      <c r="BJ323" s="635"/>
      <c r="BK323" s="635"/>
      <c r="BL323" s="635"/>
      <c r="BN323" s="635"/>
      <c r="BO323" s="635"/>
      <c r="BP323" s="635"/>
      <c r="BQ323" s="635"/>
      <c r="BR323" s="635"/>
      <c r="BS323" s="635"/>
      <c r="BT323" s="613"/>
      <c r="BW323" s="608"/>
      <c r="BX323" s="609"/>
    </row>
    <row r="324" spans="1:78" s="195" customFormat="1" ht="15.75" customHeight="1">
      <c r="A324" s="109"/>
      <c r="B324" s="110"/>
      <c r="C324" s="104" t="s">
        <v>558</v>
      </c>
      <c r="D324" s="104"/>
      <c r="E324" s="104"/>
      <c r="F324" s="104"/>
      <c r="G324" s="104"/>
      <c r="H324" s="104"/>
      <c r="I324" s="104"/>
      <c r="J324" s="104"/>
      <c r="K324" s="104"/>
      <c r="L324" s="104"/>
      <c r="M324" s="104"/>
      <c r="N324" s="104"/>
      <c r="O324" s="104"/>
      <c r="P324" s="104"/>
      <c r="Q324" s="104"/>
      <c r="R324" s="104"/>
      <c r="S324" s="412"/>
      <c r="T324" s="412"/>
      <c r="U324" s="104"/>
      <c r="V324" s="104"/>
      <c r="W324" s="104"/>
      <c r="X324" s="268"/>
      <c r="Y324" s="413">
        <v>2400000000</v>
      </c>
      <c r="Z324" s="413"/>
      <c r="AA324" s="413"/>
      <c r="AB324" s="413"/>
      <c r="AC324" s="113"/>
      <c r="AD324" s="113"/>
      <c r="AE324" s="414">
        <v>2400000000</v>
      </c>
      <c r="AF324" s="414"/>
      <c r="AG324" s="414"/>
      <c r="AH324" s="414"/>
      <c r="AI324" s="414"/>
      <c r="AK324" s="743"/>
      <c r="AL324" s="743"/>
      <c r="AM324" s="645"/>
      <c r="AN324" s="645"/>
      <c r="AO324" s="645"/>
      <c r="AP324" s="645"/>
      <c r="AQ324" s="645"/>
      <c r="AR324" s="645"/>
      <c r="AS324" s="645"/>
      <c r="AT324" s="645"/>
      <c r="AU324" s="645"/>
      <c r="AV324" s="645"/>
      <c r="AW324" s="645"/>
      <c r="AX324" s="645"/>
      <c r="AY324" s="645"/>
      <c r="AZ324" s="645"/>
      <c r="BA324" s="645"/>
      <c r="BB324" s="645"/>
      <c r="BC324" s="645"/>
      <c r="BD324" s="645"/>
      <c r="BE324" s="645"/>
      <c r="BF324" s="645"/>
      <c r="BG324" s="914"/>
      <c r="BH324" s="914"/>
      <c r="BI324" s="914"/>
      <c r="BJ324" s="914"/>
      <c r="BK324" s="914"/>
      <c r="BL324" s="914"/>
      <c r="BM324" s="645"/>
      <c r="BN324" s="914"/>
      <c r="BO324" s="914"/>
      <c r="BP324" s="914"/>
      <c r="BQ324" s="914"/>
      <c r="BR324" s="914"/>
      <c r="BS324" s="914"/>
      <c r="BT324" s="914"/>
      <c r="BU324" s="742"/>
      <c r="BV324" s="742"/>
      <c r="BW324" s="934"/>
      <c r="BX324" s="917"/>
      <c r="BZ324" s="587"/>
    </row>
    <row r="325" spans="1:78" s="195" customFormat="1" ht="15.75" customHeight="1">
      <c r="A325" s="109"/>
      <c r="B325" s="110"/>
      <c r="C325" s="104" t="s">
        <v>559</v>
      </c>
      <c r="D325" s="104"/>
      <c r="E325" s="104"/>
      <c r="F325" s="104"/>
      <c r="G325" s="104"/>
      <c r="H325" s="104"/>
      <c r="I325" s="104"/>
      <c r="J325" s="104"/>
      <c r="K325" s="104"/>
      <c r="L325" s="104"/>
      <c r="M325" s="104"/>
      <c r="N325" s="104"/>
      <c r="O325" s="104"/>
      <c r="P325" s="104"/>
      <c r="Q325" s="104"/>
      <c r="R325" s="104"/>
      <c r="S325" s="412"/>
      <c r="T325" s="412"/>
      <c r="U325" s="104"/>
      <c r="V325" s="104"/>
      <c r="W325" s="104"/>
      <c r="X325" s="268"/>
      <c r="Y325" s="413">
        <v>500000000</v>
      </c>
      <c r="Z325" s="413"/>
      <c r="AA325" s="413"/>
      <c r="AB325" s="413"/>
      <c r="AC325" s="113"/>
      <c r="AD325" s="113"/>
      <c r="AE325" s="414">
        <v>500000000</v>
      </c>
      <c r="AF325" s="414"/>
      <c r="AG325" s="414"/>
      <c r="AH325" s="414"/>
      <c r="AI325" s="414"/>
      <c r="AK325" s="743"/>
      <c r="AL325" s="743"/>
      <c r="AM325" s="645"/>
      <c r="AN325" s="645"/>
      <c r="AO325" s="645"/>
      <c r="AP325" s="645"/>
      <c r="AQ325" s="645"/>
      <c r="AR325" s="645"/>
      <c r="AS325" s="645"/>
      <c r="AT325" s="645"/>
      <c r="AU325" s="645"/>
      <c r="AV325" s="645"/>
      <c r="AW325" s="645"/>
      <c r="AX325" s="645"/>
      <c r="AY325" s="645"/>
      <c r="AZ325" s="645"/>
      <c r="BA325" s="645"/>
      <c r="BB325" s="645"/>
      <c r="BC325" s="645"/>
      <c r="BD325" s="645"/>
      <c r="BE325" s="645"/>
      <c r="BF325" s="645"/>
      <c r="BG325" s="914"/>
      <c r="BH325" s="914"/>
      <c r="BI325" s="914"/>
      <c r="BJ325" s="914"/>
      <c r="BK325" s="914"/>
      <c r="BL325" s="914"/>
      <c r="BM325" s="645"/>
      <c r="BN325" s="914"/>
      <c r="BO325" s="914"/>
      <c r="BP325" s="914"/>
      <c r="BQ325" s="914"/>
      <c r="BR325" s="914"/>
      <c r="BS325" s="914"/>
      <c r="BT325" s="914"/>
      <c r="BU325" s="742"/>
      <c r="BV325" s="742"/>
      <c r="BW325" s="934"/>
      <c r="BX325" s="917"/>
      <c r="BZ325" s="587"/>
    </row>
    <row r="326" spans="1:78" s="195" customFormat="1" ht="15.75" customHeight="1">
      <c r="A326" s="109"/>
      <c r="B326" s="110"/>
      <c r="C326" s="104" t="s">
        <v>560</v>
      </c>
      <c r="D326" s="104"/>
      <c r="E326" s="104"/>
      <c r="F326" s="104"/>
      <c r="G326" s="104"/>
      <c r="H326" s="104"/>
      <c r="I326" s="104"/>
      <c r="J326" s="104"/>
      <c r="K326" s="104"/>
      <c r="L326" s="104"/>
      <c r="M326" s="104"/>
      <c r="N326" s="104"/>
      <c r="O326" s="104"/>
      <c r="P326" s="104"/>
      <c r="Q326" s="104"/>
      <c r="R326" s="104"/>
      <c r="S326" s="412"/>
      <c r="T326" s="412"/>
      <c r="U326" s="104"/>
      <c r="V326" s="104"/>
      <c r="W326" s="104"/>
      <c r="X326" s="268"/>
      <c r="Y326" s="413">
        <v>1900000000</v>
      </c>
      <c r="Z326" s="413"/>
      <c r="AA326" s="413"/>
      <c r="AB326" s="413"/>
      <c r="AC326" s="113"/>
      <c r="AD326" s="113"/>
      <c r="AE326" s="414">
        <v>1900000000</v>
      </c>
      <c r="AF326" s="414"/>
      <c r="AG326" s="414"/>
      <c r="AH326" s="414"/>
      <c r="AI326" s="414"/>
      <c r="AK326" s="743"/>
      <c r="AL326" s="743"/>
      <c r="AM326" s="645"/>
      <c r="AN326" s="645"/>
      <c r="AO326" s="645"/>
      <c r="AP326" s="645"/>
      <c r="AQ326" s="645"/>
      <c r="AR326" s="645"/>
      <c r="AS326" s="645"/>
      <c r="AT326" s="645"/>
      <c r="AU326" s="645"/>
      <c r="AV326" s="645"/>
      <c r="AW326" s="645"/>
      <c r="AX326" s="645"/>
      <c r="AY326" s="645"/>
      <c r="AZ326" s="645"/>
      <c r="BA326" s="645"/>
      <c r="BB326" s="645"/>
      <c r="BC326" s="645"/>
      <c r="BD326" s="645"/>
      <c r="BE326" s="645"/>
      <c r="BF326" s="645"/>
      <c r="BG326" s="914"/>
      <c r="BH326" s="914"/>
      <c r="BI326" s="914"/>
      <c r="BJ326" s="914"/>
      <c r="BK326" s="914"/>
      <c r="BL326" s="914"/>
      <c r="BM326" s="645"/>
      <c r="BN326" s="914"/>
      <c r="BO326" s="914"/>
      <c r="BP326" s="914"/>
      <c r="BQ326" s="914"/>
      <c r="BR326" s="914"/>
      <c r="BS326" s="914"/>
      <c r="BT326" s="914"/>
      <c r="BU326" s="742"/>
      <c r="BV326" s="742"/>
      <c r="BW326" s="934"/>
      <c r="BX326" s="917"/>
      <c r="BZ326" s="587"/>
    </row>
    <row r="327" spans="1:78" s="195" customFormat="1" ht="15.75" customHeight="1">
      <c r="A327" s="109"/>
      <c r="B327" s="110"/>
      <c r="C327" s="104" t="s">
        <v>561</v>
      </c>
      <c r="D327" s="104"/>
      <c r="E327" s="104"/>
      <c r="F327" s="104"/>
      <c r="G327" s="104"/>
      <c r="H327" s="104"/>
      <c r="I327" s="104"/>
      <c r="J327" s="104"/>
      <c r="K327" s="104"/>
      <c r="L327" s="104"/>
      <c r="M327" s="104"/>
      <c r="N327" s="104"/>
      <c r="O327" s="104"/>
      <c r="P327" s="104"/>
      <c r="Q327" s="104"/>
      <c r="R327" s="104"/>
      <c r="S327" s="412"/>
      <c r="T327" s="412"/>
      <c r="U327" s="104"/>
      <c r="V327" s="104"/>
      <c r="W327" s="104"/>
      <c r="X327" s="268"/>
      <c r="Y327" s="413">
        <v>100000000</v>
      </c>
      <c r="Z327" s="413"/>
      <c r="AA327" s="413"/>
      <c r="AB327" s="413"/>
      <c r="AC327" s="113"/>
      <c r="AD327" s="113"/>
      <c r="AE327" s="127">
        <v>100000000</v>
      </c>
      <c r="AF327" s="127"/>
      <c r="AG327" s="127"/>
      <c r="AH327" s="127"/>
      <c r="AI327" s="127"/>
      <c r="AK327" s="743"/>
      <c r="AL327" s="743"/>
      <c r="AM327" s="645"/>
      <c r="AN327" s="645"/>
      <c r="AO327" s="645"/>
      <c r="AP327" s="645"/>
      <c r="AQ327" s="645"/>
      <c r="AR327" s="645"/>
      <c r="AS327" s="645"/>
      <c r="AT327" s="645"/>
      <c r="AU327" s="645"/>
      <c r="AV327" s="645"/>
      <c r="AW327" s="645"/>
      <c r="AX327" s="645"/>
      <c r="AY327" s="645"/>
      <c r="AZ327" s="645"/>
      <c r="BA327" s="645"/>
      <c r="BB327" s="645"/>
      <c r="BC327" s="645"/>
      <c r="BD327" s="645"/>
      <c r="BE327" s="645"/>
      <c r="BF327" s="645"/>
      <c r="BG327" s="914"/>
      <c r="BH327" s="914"/>
      <c r="BI327" s="914"/>
      <c r="BJ327" s="914"/>
      <c r="BK327" s="914"/>
      <c r="BL327" s="914"/>
      <c r="BM327" s="645"/>
      <c r="BN327" s="914"/>
      <c r="BO327" s="914"/>
      <c r="BP327" s="914"/>
      <c r="BQ327" s="914"/>
      <c r="BR327" s="914"/>
      <c r="BS327" s="914"/>
      <c r="BT327" s="914"/>
      <c r="BU327" s="742"/>
      <c r="BV327" s="742"/>
      <c r="BW327" s="934"/>
      <c r="BX327" s="917"/>
      <c r="BZ327" s="587"/>
    </row>
    <row r="328" spans="3:76" ht="18" customHeight="1" thickBot="1">
      <c r="C328" s="98" t="s">
        <v>355</v>
      </c>
      <c r="D328" s="98"/>
      <c r="E328" s="98"/>
      <c r="F328" s="98"/>
      <c r="G328" s="98"/>
      <c r="H328" s="98"/>
      <c r="I328" s="98"/>
      <c r="J328" s="98"/>
      <c r="K328" s="98"/>
      <c r="L328" s="98"/>
      <c r="M328" s="98"/>
      <c r="N328" s="98"/>
      <c r="O328" s="98"/>
      <c r="P328" s="98"/>
      <c r="Q328" s="98"/>
      <c r="R328" s="98"/>
      <c r="S328" s="98"/>
      <c r="T328" s="99"/>
      <c r="X328" s="100"/>
      <c r="Y328" s="129">
        <f>Y317+Y321</f>
        <v>4900000000</v>
      </c>
      <c r="Z328" s="129"/>
      <c r="AA328" s="129"/>
      <c r="AB328" s="129"/>
      <c r="AC328" s="90"/>
      <c r="AD328" s="90"/>
      <c r="AE328" s="415">
        <f>AE317+AE321</f>
        <v>4900000000</v>
      </c>
      <c r="AF328" s="415"/>
      <c r="AG328" s="415"/>
      <c r="AH328" s="415"/>
      <c r="AI328" s="415"/>
      <c r="AM328" s="584" t="s">
        <v>355</v>
      </c>
      <c r="AN328" s="584"/>
      <c r="AO328" s="584"/>
      <c r="AP328" s="584"/>
      <c r="AQ328" s="584"/>
      <c r="AR328" s="584"/>
      <c r="AS328" s="584"/>
      <c r="AT328" s="584"/>
      <c r="AU328" s="584"/>
      <c r="AV328" s="584"/>
      <c r="AW328" s="584"/>
      <c r="AX328" s="584"/>
      <c r="AY328" s="584"/>
      <c r="AZ328" s="584"/>
      <c r="BA328" s="584"/>
      <c r="BB328" s="584"/>
      <c r="BC328" s="584"/>
      <c r="BD328" s="584"/>
      <c r="BG328" s="620">
        <f>SUBTOTAL(9,BG317:BL323)</f>
        <v>0</v>
      </c>
      <c r="BH328" s="620"/>
      <c r="BI328" s="620"/>
      <c r="BJ328" s="620"/>
      <c r="BK328" s="620"/>
      <c r="BL328" s="620"/>
      <c r="BN328" s="620">
        <f>SUBTOTAL(9,BN317:BS323)</f>
        <v>0</v>
      </c>
      <c r="BO328" s="620"/>
      <c r="BP328" s="620"/>
      <c r="BQ328" s="620"/>
      <c r="BR328" s="620"/>
      <c r="BS328" s="620"/>
      <c r="BT328" s="621"/>
      <c r="BU328" s="948">
        <f>'[1]Bao cao'!Y115-Y328</f>
        <v>0</v>
      </c>
      <c r="BV328" s="622">
        <f>'[1]Bao cao'!AG115-AE328</f>
        <v>0</v>
      </c>
      <c r="BW328" s="608"/>
      <c r="BX328" s="609"/>
    </row>
    <row r="329" spans="3:76" ht="14.25" customHeight="1" thickTop="1">
      <c r="C329" s="60"/>
      <c r="D329" s="60"/>
      <c r="E329" s="60"/>
      <c r="F329" s="60"/>
      <c r="G329" s="60"/>
      <c r="H329" s="60"/>
      <c r="I329" s="60"/>
      <c r="J329" s="60"/>
      <c r="K329" s="60"/>
      <c r="L329" s="60"/>
      <c r="M329" s="60"/>
      <c r="N329" s="60"/>
      <c r="O329" s="60"/>
      <c r="P329" s="60"/>
      <c r="Q329" s="60"/>
      <c r="R329" s="60"/>
      <c r="S329" s="60"/>
      <c r="T329" s="99"/>
      <c r="W329" s="100"/>
      <c r="X329" s="100"/>
      <c r="Y329" s="100"/>
      <c r="Z329" s="100"/>
      <c r="AA329" s="100"/>
      <c r="AB329" s="100"/>
      <c r="AD329" s="100"/>
      <c r="AE329" s="100"/>
      <c r="AF329" s="100"/>
      <c r="AG329" s="100"/>
      <c r="AH329" s="100"/>
      <c r="AI329" s="100"/>
      <c r="AM329" s="584"/>
      <c r="AN329" s="584"/>
      <c r="AO329" s="584"/>
      <c r="AP329" s="584"/>
      <c r="AQ329" s="584"/>
      <c r="AR329" s="584"/>
      <c r="AS329" s="584"/>
      <c r="AT329" s="584"/>
      <c r="AU329" s="584"/>
      <c r="AV329" s="584"/>
      <c r="AW329" s="584"/>
      <c r="AX329" s="584"/>
      <c r="AY329" s="584"/>
      <c r="AZ329" s="584"/>
      <c r="BA329" s="584"/>
      <c r="BB329" s="584"/>
      <c r="BC329" s="584"/>
      <c r="BD329" s="584"/>
      <c r="BG329" s="621"/>
      <c r="BH329" s="621"/>
      <c r="BI329" s="621"/>
      <c r="BJ329" s="621"/>
      <c r="BK329" s="621"/>
      <c r="BL329" s="621"/>
      <c r="BN329" s="621"/>
      <c r="BO329" s="621"/>
      <c r="BP329" s="621"/>
      <c r="BQ329" s="621"/>
      <c r="BR329" s="621"/>
      <c r="BS329" s="621"/>
      <c r="BT329" s="621"/>
      <c r="BU329" s="948"/>
      <c r="BW329" s="608"/>
      <c r="BX329" s="609"/>
    </row>
    <row r="330" spans="2:76" ht="19.5" customHeight="1">
      <c r="B330" s="94"/>
      <c r="C330" s="61" t="s">
        <v>562</v>
      </c>
      <c r="D330" s="60"/>
      <c r="E330" s="60"/>
      <c r="F330" s="60"/>
      <c r="G330" s="60"/>
      <c r="H330" s="60"/>
      <c r="I330" s="60"/>
      <c r="J330" s="60"/>
      <c r="K330" s="60"/>
      <c r="L330" s="60"/>
      <c r="M330" s="60"/>
      <c r="N330" s="60"/>
      <c r="O330" s="60"/>
      <c r="P330" s="60"/>
      <c r="Q330" s="60"/>
      <c r="R330" s="60"/>
      <c r="S330" s="60"/>
      <c r="T330" s="99"/>
      <c r="W330" s="100"/>
      <c r="X330" s="100"/>
      <c r="Y330" s="100"/>
      <c r="Z330" s="100"/>
      <c r="AA330" s="100"/>
      <c r="AB330" s="100"/>
      <c r="AD330" s="100"/>
      <c r="AE330" s="100"/>
      <c r="AF330" s="100"/>
      <c r="AG330" s="100"/>
      <c r="AH330" s="100"/>
      <c r="AI330" s="100"/>
      <c r="AM330" s="584"/>
      <c r="AN330" s="584"/>
      <c r="AO330" s="584"/>
      <c r="AP330" s="584"/>
      <c r="AQ330" s="584"/>
      <c r="AR330" s="584"/>
      <c r="AS330" s="584"/>
      <c r="AT330" s="584"/>
      <c r="AU330" s="584"/>
      <c r="AV330" s="584"/>
      <c r="AW330" s="584"/>
      <c r="AX330" s="584"/>
      <c r="AY330" s="584"/>
      <c r="AZ330" s="584"/>
      <c r="BA330" s="584"/>
      <c r="BB330" s="584"/>
      <c r="BC330" s="584"/>
      <c r="BD330" s="584"/>
      <c r="BG330" s="621"/>
      <c r="BH330" s="621"/>
      <c r="BI330" s="621"/>
      <c r="BJ330" s="621"/>
      <c r="BK330" s="621"/>
      <c r="BL330" s="621"/>
      <c r="BN330" s="621"/>
      <c r="BO330" s="621"/>
      <c r="BP330" s="621"/>
      <c r="BQ330" s="621"/>
      <c r="BR330" s="621"/>
      <c r="BS330" s="621"/>
      <c r="BT330" s="621"/>
      <c r="BU330" s="948"/>
      <c r="BW330" s="608"/>
      <c r="BX330" s="609"/>
    </row>
    <row r="331" spans="2:76" ht="7.5" customHeight="1">
      <c r="B331" s="416"/>
      <c r="C331" s="60"/>
      <c r="D331" s="60"/>
      <c r="E331" s="60"/>
      <c r="F331" s="60"/>
      <c r="G331" s="60"/>
      <c r="H331" s="60"/>
      <c r="I331" s="60"/>
      <c r="J331" s="60"/>
      <c r="K331" s="60"/>
      <c r="L331" s="60"/>
      <c r="M331" s="60"/>
      <c r="N331" s="60"/>
      <c r="O331" s="60"/>
      <c r="P331" s="60"/>
      <c r="Q331" s="60"/>
      <c r="R331" s="60"/>
      <c r="S331" s="60"/>
      <c r="T331" s="99"/>
      <c r="W331" s="100"/>
      <c r="X331" s="100"/>
      <c r="Y331" s="100"/>
      <c r="Z331" s="100"/>
      <c r="AA331" s="100"/>
      <c r="AB331" s="100"/>
      <c r="AD331" s="100"/>
      <c r="AE331" s="100"/>
      <c r="AF331" s="100"/>
      <c r="AG331" s="100"/>
      <c r="AH331" s="100"/>
      <c r="AI331" s="100"/>
      <c r="AM331" s="584"/>
      <c r="AN331" s="584"/>
      <c r="AO331" s="584"/>
      <c r="AP331" s="584"/>
      <c r="AQ331" s="584"/>
      <c r="AR331" s="584"/>
      <c r="AS331" s="584"/>
      <c r="AT331" s="584"/>
      <c r="AU331" s="584"/>
      <c r="AV331" s="584"/>
      <c r="AW331" s="584"/>
      <c r="AX331" s="584"/>
      <c r="AY331" s="584"/>
      <c r="AZ331" s="584"/>
      <c r="BA331" s="584"/>
      <c r="BB331" s="584"/>
      <c r="BC331" s="584"/>
      <c r="BD331" s="584"/>
      <c r="BG331" s="621"/>
      <c r="BH331" s="621"/>
      <c r="BI331" s="621"/>
      <c r="BJ331" s="621"/>
      <c r="BK331" s="621"/>
      <c r="BL331" s="621"/>
      <c r="BN331" s="621"/>
      <c r="BO331" s="621"/>
      <c r="BP331" s="621"/>
      <c r="BQ331" s="621"/>
      <c r="BR331" s="621"/>
      <c r="BS331" s="621"/>
      <c r="BT331" s="621"/>
      <c r="BU331" s="948"/>
      <c r="BW331" s="608"/>
      <c r="BX331" s="609"/>
    </row>
    <row r="332" spans="2:76" ht="28.5" customHeight="1">
      <c r="B332" s="371" t="s">
        <v>508</v>
      </c>
      <c r="C332" s="371"/>
      <c r="D332" s="371"/>
      <c r="E332" s="371"/>
      <c r="F332" s="371"/>
      <c r="G332" s="371"/>
      <c r="H332" s="371"/>
      <c r="I332" s="371"/>
      <c r="J332" s="371"/>
      <c r="K332" s="371"/>
      <c r="L332" s="371"/>
      <c r="M332" s="371"/>
      <c r="N332" s="417" t="s">
        <v>509</v>
      </c>
      <c r="O332" s="417"/>
      <c r="P332" s="417"/>
      <c r="Q332" s="417"/>
      <c r="R332" s="417"/>
      <c r="S332" s="417"/>
      <c r="T332" s="417"/>
      <c r="U332" s="417"/>
      <c r="V332" s="417"/>
      <c r="W332" s="417"/>
      <c r="X332" s="417"/>
      <c r="Y332" s="371" t="s">
        <v>510</v>
      </c>
      <c r="Z332" s="371"/>
      <c r="AA332" s="371"/>
      <c r="AB332" s="371" t="s">
        <v>511</v>
      </c>
      <c r="AC332" s="371"/>
      <c r="AD332" s="371"/>
      <c r="AE332" s="371"/>
      <c r="AF332" s="418" t="s">
        <v>563</v>
      </c>
      <c r="AG332" s="419"/>
      <c r="AH332" s="419"/>
      <c r="AI332" s="419"/>
      <c r="AJ332" s="420"/>
      <c r="AK332" s="949"/>
      <c r="AM332" s="584"/>
      <c r="AN332" s="584"/>
      <c r="AO332" s="584"/>
      <c r="AP332" s="584"/>
      <c r="AQ332" s="584"/>
      <c r="AR332" s="584"/>
      <c r="AS332" s="584"/>
      <c r="AT332" s="584"/>
      <c r="AU332" s="584"/>
      <c r="AV332" s="584"/>
      <c r="AW332" s="584"/>
      <c r="AX332" s="584"/>
      <c r="AY332" s="584"/>
      <c r="AZ332" s="584"/>
      <c r="BA332" s="584"/>
      <c r="BB332" s="584"/>
      <c r="BC332" s="584"/>
      <c r="BD332" s="584"/>
      <c r="BG332" s="621"/>
      <c r="BH332" s="621"/>
      <c r="BI332" s="621"/>
      <c r="BJ332" s="621"/>
      <c r="BK332" s="621"/>
      <c r="BL332" s="621"/>
      <c r="BN332" s="621"/>
      <c r="BO332" s="621"/>
      <c r="BP332" s="621"/>
      <c r="BQ332" s="621"/>
      <c r="BR332" s="621"/>
      <c r="BS332" s="621"/>
      <c r="BT332" s="621"/>
      <c r="BU332" s="948"/>
      <c r="BW332" s="608"/>
      <c r="BX332" s="609"/>
    </row>
    <row r="333" spans="2:76" ht="17.25" customHeight="1">
      <c r="B333" s="421" t="s">
        <v>564</v>
      </c>
      <c r="C333" s="421"/>
      <c r="D333" s="421"/>
      <c r="E333" s="421"/>
      <c r="F333" s="421"/>
      <c r="G333" s="421"/>
      <c r="H333" s="421"/>
      <c r="I333" s="421"/>
      <c r="J333" s="421"/>
      <c r="K333" s="421"/>
      <c r="L333" s="421"/>
      <c r="M333" s="421"/>
      <c r="N333" s="422" t="s">
        <v>565</v>
      </c>
      <c r="O333" s="422"/>
      <c r="P333" s="422"/>
      <c r="Q333" s="422"/>
      <c r="R333" s="422"/>
      <c r="S333" s="422"/>
      <c r="T333" s="422"/>
      <c r="U333" s="422"/>
      <c r="V333" s="422"/>
      <c r="W333" s="422"/>
      <c r="X333" s="422"/>
      <c r="Y333" s="377"/>
      <c r="Z333" s="377"/>
      <c r="AA333" s="377"/>
      <c r="AB333" s="421" t="s">
        <v>517</v>
      </c>
      <c r="AC333" s="421"/>
      <c r="AD333" s="421"/>
      <c r="AE333" s="421"/>
      <c r="AF333" s="423">
        <v>2400000000</v>
      </c>
      <c r="AG333" s="424"/>
      <c r="AH333" s="424"/>
      <c r="AI333" s="424"/>
      <c r="AJ333" s="425"/>
      <c r="AK333" s="950"/>
      <c r="AM333" s="584"/>
      <c r="AN333" s="584"/>
      <c r="AO333" s="584"/>
      <c r="AP333" s="584"/>
      <c r="AQ333" s="584"/>
      <c r="AR333" s="584"/>
      <c r="AS333" s="584"/>
      <c r="AT333" s="584"/>
      <c r="AU333" s="584"/>
      <c r="AV333" s="584"/>
      <c r="AW333" s="584"/>
      <c r="AX333" s="584"/>
      <c r="AY333" s="584"/>
      <c r="AZ333" s="584"/>
      <c r="BA333" s="584"/>
      <c r="BB333" s="584"/>
      <c r="BC333" s="584"/>
      <c r="BD333" s="584"/>
      <c r="BG333" s="621"/>
      <c r="BH333" s="621"/>
      <c r="BI333" s="621"/>
      <c r="BJ333" s="621"/>
      <c r="BK333" s="621"/>
      <c r="BL333" s="621"/>
      <c r="BN333" s="621"/>
      <c r="BO333" s="621"/>
      <c r="BP333" s="621"/>
      <c r="BQ333" s="621"/>
      <c r="BR333" s="621"/>
      <c r="BS333" s="621"/>
      <c r="BT333" s="621"/>
      <c r="BU333" s="948"/>
      <c r="BW333" s="608"/>
      <c r="BX333" s="609"/>
    </row>
    <row r="334" spans="2:76" ht="17.25" customHeight="1">
      <c r="B334" s="421" t="s">
        <v>566</v>
      </c>
      <c r="C334" s="421"/>
      <c r="D334" s="421"/>
      <c r="E334" s="421"/>
      <c r="F334" s="421"/>
      <c r="G334" s="421"/>
      <c r="H334" s="421"/>
      <c r="I334" s="421"/>
      <c r="J334" s="421"/>
      <c r="K334" s="421"/>
      <c r="L334" s="421"/>
      <c r="M334" s="421"/>
      <c r="N334" s="422" t="s">
        <v>559</v>
      </c>
      <c r="O334" s="422"/>
      <c r="P334" s="422"/>
      <c r="Q334" s="422"/>
      <c r="R334" s="422"/>
      <c r="S334" s="422"/>
      <c r="T334" s="422"/>
      <c r="U334" s="422"/>
      <c r="V334" s="422"/>
      <c r="W334" s="422"/>
      <c r="X334" s="422"/>
      <c r="Y334" s="377"/>
      <c r="Z334" s="377"/>
      <c r="AA334" s="377"/>
      <c r="AB334" s="421" t="s">
        <v>517</v>
      </c>
      <c r="AC334" s="421"/>
      <c r="AD334" s="421"/>
      <c r="AE334" s="421"/>
      <c r="AF334" s="426">
        <v>500000000</v>
      </c>
      <c r="AG334" s="427"/>
      <c r="AH334" s="427"/>
      <c r="AI334" s="427"/>
      <c r="AJ334" s="428"/>
      <c r="AK334" s="951"/>
      <c r="AM334" s="584"/>
      <c r="AN334" s="584"/>
      <c r="AO334" s="584"/>
      <c r="AP334" s="584"/>
      <c r="AQ334" s="584"/>
      <c r="AR334" s="584"/>
      <c r="AS334" s="584"/>
      <c r="AT334" s="584"/>
      <c r="AU334" s="584"/>
      <c r="AV334" s="584"/>
      <c r="AW334" s="584"/>
      <c r="AX334" s="584"/>
      <c r="AY334" s="584"/>
      <c r="AZ334" s="584"/>
      <c r="BA334" s="584"/>
      <c r="BB334" s="584"/>
      <c r="BC334" s="584"/>
      <c r="BD334" s="584"/>
      <c r="BG334" s="621"/>
      <c r="BH334" s="621"/>
      <c r="BI334" s="621"/>
      <c r="BJ334" s="621"/>
      <c r="BK334" s="621"/>
      <c r="BL334" s="621"/>
      <c r="BN334" s="621"/>
      <c r="BO334" s="621"/>
      <c r="BP334" s="621"/>
      <c r="BQ334" s="621"/>
      <c r="BR334" s="621"/>
      <c r="BS334" s="621"/>
      <c r="BT334" s="621"/>
      <c r="BU334" s="948"/>
      <c r="BW334" s="608"/>
      <c r="BX334" s="609"/>
    </row>
    <row r="335" spans="2:76" ht="17.25" customHeight="1">
      <c r="B335" s="421" t="s">
        <v>567</v>
      </c>
      <c r="C335" s="421"/>
      <c r="D335" s="421"/>
      <c r="E335" s="421"/>
      <c r="F335" s="421"/>
      <c r="G335" s="421"/>
      <c r="H335" s="421"/>
      <c r="I335" s="421"/>
      <c r="J335" s="421"/>
      <c r="K335" s="421"/>
      <c r="L335" s="421"/>
      <c r="M335" s="421"/>
      <c r="N335" s="422" t="s">
        <v>568</v>
      </c>
      <c r="O335" s="422"/>
      <c r="P335" s="422"/>
      <c r="Q335" s="422"/>
      <c r="R335" s="422"/>
      <c r="S335" s="422"/>
      <c r="T335" s="422"/>
      <c r="U335" s="422"/>
      <c r="V335" s="422"/>
      <c r="W335" s="422"/>
      <c r="X335" s="422"/>
      <c r="Y335" s="377"/>
      <c r="Z335" s="377"/>
      <c r="AA335" s="377"/>
      <c r="AB335" s="421" t="s">
        <v>517</v>
      </c>
      <c r="AC335" s="421"/>
      <c r="AD335" s="421"/>
      <c r="AE335" s="421"/>
      <c r="AF335" s="426">
        <v>1900000000</v>
      </c>
      <c r="AG335" s="427"/>
      <c r="AH335" s="427"/>
      <c r="AI335" s="427"/>
      <c r="AJ335" s="428"/>
      <c r="AK335" s="951"/>
      <c r="AM335" s="584"/>
      <c r="AN335" s="584"/>
      <c r="AO335" s="584"/>
      <c r="AP335" s="584"/>
      <c r="AQ335" s="584"/>
      <c r="AR335" s="584"/>
      <c r="AS335" s="584"/>
      <c r="AT335" s="584"/>
      <c r="AU335" s="584"/>
      <c r="AV335" s="584"/>
      <c r="AW335" s="584"/>
      <c r="AX335" s="584"/>
      <c r="AY335" s="584"/>
      <c r="AZ335" s="584"/>
      <c r="BA335" s="584"/>
      <c r="BB335" s="584"/>
      <c r="BC335" s="584"/>
      <c r="BD335" s="584"/>
      <c r="BG335" s="621"/>
      <c r="BH335" s="621"/>
      <c r="BI335" s="621"/>
      <c r="BJ335" s="621"/>
      <c r="BK335" s="621"/>
      <c r="BL335" s="621"/>
      <c r="BN335" s="621"/>
      <c r="BO335" s="621"/>
      <c r="BP335" s="621"/>
      <c r="BQ335" s="621"/>
      <c r="BR335" s="621"/>
      <c r="BS335" s="621"/>
      <c r="BT335" s="621"/>
      <c r="BU335" s="948"/>
      <c r="BW335" s="608"/>
      <c r="BX335" s="609"/>
    </row>
    <row r="336" spans="2:76" ht="17.25" customHeight="1">
      <c r="B336" s="421" t="s">
        <v>564</v>
      </c>
      <c r="C336" s="421"/>
      <c r="D336" s="421"/>
      <c r="E336" s="421"/>
      <c r="F336" s="421"/>
      <c r="G336" s="421"/>
      <c r="H336" s="421"/>
      <c r="I336" s="421"/>
      <c r="J336" s="421"/>
      <c r="K336" s="421"/>
      <c r="L336" s="421"/>
      <c r="M336" s="421"/>
      <c r="N336" s="422" t="s">
        <v>561</v>
      </c>
      <c r="O336" s="422"/>
      <c r="P336" s="422"/>
      <c r="Q336" s="422"/>
      <c r="R336" s="422"/>
      <c r="S336" s="422"/>
      <c r="T336" s="422"/>
      <c r="U336" s="422"/>
      <c r="V336" s="422"/>
      <c r="W336" s="422"/>
      <c r="X336" s="422"/>
      <c r="Y336" s="377"/>
      <c r="Z336" s="377"/>
      <c r="AA336" s="377"/>
      <c r="AB336" s="421" t="s">
        <v>517</v>
      </c>
      <c r="AC336" s="421"/>
      <c r="AD336" s="421"/>
      <c r="AE336" s="421"/>
      <c r="AF336" s="426">
        <v>100000000</v>
      </c>
      <c r="AG336" s="427"/>
      <c r="AH336" s="427"/>
      <c r="AI336" s="427"/>
      <c r="AJ336" s="428"/>
      <c r="AK336" s="951"/>
      <c r="AM336" s="584"/>
      <c r="AN336" s="584"/>
      <c r="AO336" s="584"/>
      <c r="AP336" s="584"/>
      <c r="AQ336" s="584"/>
      <c r="AR336" s="584"/>
      <c r="AS336" s="584"/>
      <c r="AT336" s="584"/>
      <c r="AU336" s="584"/>
      <c r="AV336" s="584"/>
      <c r="AW336" s="584"/>
      <c r="AX336" s="584"/>
      <c r="AY336" s="584"/>
      <c r="AZ336" s="584"/>
      <c r="BA336" s="584"/>
      <c r="BB336" s="584"/>
      <c r="BC336" s="584"/>
      <c r="BD336" s="584"/>
      <c r="BG336" s="621"/>
      <c r="BH336" s="621"/>
      <c r="BI336" s="621"/>
      <c r="BJ336" s="621"/>
      <c r="BK336" s="621"/>
      <c r="BL336" s="621"/>
      <c r="BN336" s="621"/>
      <c r="BO336" s="621"/>
      <c r="BP336" s="621"/>
      <c r="BQ336" s="621"/>
      <c r="BR336" s="621"/>
      <c r="BS336" s="621"/>
      <c r="BT336" s="621"/>
      <c r="BU336" s="948"/>
      <c r="BW336" s="608"/>
      <c r="BX336" s="609"/>
    </row>
    <row r="337" spans="2:76" ht="18.75" customHeight="1">
      <c r="B337" s="417" t="s">
        <v>355</v>
      </c>
      <c r="C337" s="417"/>
      <c r="D337" s="417"/>
      <c r="E337" s="417"/>
      <c r="F337" s="417"/>
      <c r="G337" s="417"/>
      <c r="H337" s="417"/>
      <c r="I337" s="417"/>
      <c r="J337" s="417"/>
      <c r="K337" s="417"/>
      <c r="L337" s="417"/>
      <c r="M337" s="417"/>
      <c r="N337" s="422"/>
      <c r="O337" s="422"/>
      <c r="P337" s="422"/>
      <c r="Q337" s="422"/>
      <c r="R337" s="422"/>
      <c r="S337" s="422"/>
      <c r="T337" s="422"/>
      <c r="U337" s="422"/>
      <c r="V337" s="422"/>
      <c r="W337" s="422"/>
      <c r="X337" s="422"/>
      <c r="Y337" s="393"/>
      <c r="Z337" s="393"/>
      <c r="AA337" s="393"/>
      <c r="AB337" s="393"/>
      <c r="AC337" s="393"/>
      <c r="AD337" s="393"/>
      <c r="AE337" s="393"/>
      <c r="AF337" s="952">
        <f>SUM(AF333:AK336)</f>
        <v>4900000000</v>
      </c>
      <c r="AG337" s="953"/>
      <c r="AH337" s="953"/>
      <c r="AI337" s="953"/>
      <c r="AJ337" s="954"/>
      <c r="AK337" s="955"/>
      <c r="AM337" s="584"/>
      <c r="AN337" s="584"/>
      <c r="AO337" s="584"/>
      <c r="AP337" s="584"/>
      <c r="AQ337" s="584"/>
      <c r="AR337" s="584"/>
      <c r="AS337" s="584"/>
      <c r="AT337" s="584"/>
      <c r="AU337" s="584"/>
      <c r="AV337" s="584"/>
      <c r="AW337" s="584"/>
      <c r="AX337" s="584"/>
      <c r="AY337" s="584"/>
      <c r="AZ337" s="584"/>
      <c r="BA337" s="584"/>
      <c r="BB337" s="584"/>
      <c r="BC337" s="584"/>
      <c r="BD337" s="584"/>
      <c r="BG337" s="621"/>
      <c r="BH337" s="621"/>
      <c r="BI337" s="621"/>
      <c r="BJ337" s="621"/>
      <c r="BK337" s="621"/>
      <c r="BL337" s="621"/>
      <c r="BN337" s="621"/>
      <c r="BO337" s="621"/>
      <c r="BP337" s="621"/>
      <c r="BQ337" s="621"/>
      <c r="BR337" s="621"/>
      <c r="BS337" s="621"/>
      <c r="BT337" s="621"/>
      <c r="BU337" s="948"/>
      <c r="BW337" s="608"/>
      <c r="BX337" s="609"/>
    </row>
    <row r="338" spans="2:76" ht="28.5" customHeight="1" hidden="1">
      <c r="B338" s="83"/>
      <c r="C338" s="83"/>
      <c r="D338" s="83"/>
      <c r="E338" s="83"/>
      <c r="F338" s="83"/>
      <c r="G338" s="83"/>
      <c r="H338" s="83"/>
      <c r="I338" s="83"/>
      <c r="J338" s="83"/>
      <c r="K338" s="83"/>
      <c r="L338" s="83"/>
      <c r="M338" s="83"/>
      <c r="N338" s="125"/>
      <c r="O338" s="125"/>
      <c r="P338" s="125"/>
      <c r="Q338" s="125"/>
      <c r="R338" s="125"/>
      <c r="S338" s="125"/>
      <c r="T338" s="125"/>
      <c r="U338" s="125"/>
      <c r="V338" s="125"/>
      <c r="W338" s="125"/>
      <c r="X338" s="125"/>
      <c r="Y338" s="99"/>
      <c r="Z338" s="99"/>
      <c r="AA338" s="99"/>
      <c r="AB338" s="99"/>
      <c r="AC338" s="99"/>
      <c r="AD338" s="99"/>
      <c r="AE338" s="99"/>
      <c r="AF338" s="956"/>
      <c r="AG338" s="956"/>
      <c r="AH338" s="956"/>
      <c r="AI338" s="956"/>
      <c r="AJ338" s="957"/>
      <c r="AK338" s="957"/>
      <c r="AM338" s="584"/>
      <c r="AN338" s="584"/>
      <c r="AO338" s="584"/>
      <c r="AP338" s="584"/>
      <c r="AQ338" s="584"/>
      <c r="AR338" s="584"/>
      <c r="AS338" s="584"/>
      <c r="AT338" s="584"/>
      <c r="AU338" s="584"/>
      <c r="AV338" s="584"/>
      <c r="AW338" s="584"/>
      <c r="AX338" s="584"/>
      <c r="AY338" s="584"/>
      <c r="AZ338" s="584"/>
      <c r="BA338" s="584"/>
      <c r="BB338" s="584"/>
      <c r="BC338" s="584"/>
      <c r="BD338" s="584"/>
      <c r="BG338" s="621"/>
      <c r="BH338" s="621"/>
      <c r="BI338" s="621"/>
      <c r="BJ338" s="621"/>
      <c r="BK338" s="621"/>
      <c r="BL338" s="621"/>
      <c r="BN338" s="621"/>
      <c r="BO338" s="621"/>
      <c r="BP338" s="621"/>
      <c r="BQ338" s="621"/>
      <c r="BR338" s="621"/>
      <c r="BS338" s="621"/>
      <c r="BT338" s="621"/>
      <c r="BU338" s="948"/>
      <c r="BW338" s="608"/>
      <c r="BX338" s="609"/>
    </row>
    <row r="339" spans="2:76" ht="30" customHeight="1" hidden="1">
      <c r="B339" s="83"/>
      <c r="C339" s="429" t="s">
        <v>569</v>
      </c>
      <c r="D339" s="429"/>
      <c r="E339" s="429"/>
      <c r="F339" s="429"/>
      <c r="G339" s="429"/>
      <c r="H339" s="429"/>
      <c r="I339" s="429"/>
      <c r="J339" s="429"/>
      <c r="K339" s="429"/>
      <c r="L339" s="429"/>
      <c r="M339" s="429"/>
      <c r="N339" s="429"/>
      <c r="O339" s="429"/>
      <c r="P339" s="429"/>
      <c r="Q339" s="429"/>
      <c r="R339" s="429"/>
      <c r="S339" s="429"/>
      <c r="T339" s="429"/>
      <c r="U339" s="429"/>
      <c r="V339" s="429"/>
      <c r="W339" s="429"/>
      <c r="X339" s="429"/>
      <c r="Y339" s="429"/>
      <c r="Z339" s="429"/>
      <c r="AA339" s="429"/>
      <c r="AB339" s="429"/>
      <c r="AC339" s="429"/>
      <c r="AD339" s="429"/>
      <c r="AE339" s="429"/>
      <c r="AF339" s="429"/>
      <c r="AG339" s="429"/>
      <c r="AH339" s="429"/>
      <c r="AI339" s="429"/>
      <c r="AJ339" s="430"/>
      <c r="AK339" s="957"/>
      <c r="AM339" s="584"/>
      <c r="AN339" s="584"/>
      <c r="AO339" s="584"/>
      <c r="AP339" s="584"/>
      <c r="AQ339" s="584"/>
      <c r="AR339" s="584"/>
      <c r="AS339" s="584"/>
      <c r="AT339" s="584"/>
      <c r="AU339" s="584"/>
      <c r="AV339" s="584"/>
      <c r="AW339" s="584"/>
      <c r="AX339" s="584"/>
      <c r="AY339" s="584"/>
      <c r="AZ339" s="584"/>
      <c r="BA339" s="584"/>
      <c r="BB339" s="584"/>
      <c r="BC339" s="584"/>
      <c r="BD339" s="584"/>
      <c r="BG339" s="621"/>
      <c r="BH339" s="621"/>
      <c r="BI339" s="621"/>
      <c r="BJ339" s="621"/>
      <c r="BK339" s="621"/>
      <c r="BL339" s="621"/>
      <c r="BN339" s="621"/>
      <c r="BO339" s="621"/>
      <c r="BP339" s="621"/>
      <c r="BQ339" s="621"/>
      <c r="BR339" s="621"/>
      <c r="BS339" s="621"/>
      <c r="BT339" s="621"/>
      <c r="BU339" s="948"/>
      <c r="BW339" s="608"/>
      <c r="BX339" s="609"/>
    </row>
    <row r="340" spans="2:76" ht="33" customHeight="1" hidden="1">
      <c r="B340" s="83"/>
      <c r="C340" s="429" t="s">
        <v>570</v>
      </c>
      <c r="D340" s="431"/>
      <c r="E340" s="431"/>
      <c r="F340" s="431"/>
      <c r="G340" s="431"/>
      <c r="H340" s="431"/>
      <c r="I340" s="431"/>
      <c r="J340" s="431"/>
      <c r="K340" s="431"/>
      <c r="L340" s="431"/>
      <c r="M340" s="431"/>
      <c r="N340" s="431"/>
      <c r="O340" s="431"/>
      <c r="P340" s="431"/>
      <c r="Q340" s="431"/>
      <c r="R340" s="431"/>
      <c r="S340" s="431"/>
      <c r="T340" s="431"/>
      <c r="U340" s="431"/>
      <c r="V340" s="431"/>
      <c r="W340" s="431"/>
      <c r="X340" s="431"/>
      <c r="Y340" s="431"/>
      <c r="Z340" s="431"/>
      <c r="AA340" s="431"/>
      <c r="AB340" s="431"/>
      <c r="AC340" s="431"/>
      <c r="AD340" s="431"/>
      <c r="AE340" s="431"/>
      <c r="AF340" s="431"/>
      <c r="AG340" s="431"/>
      <c r="AH340" s="431"/>
      <c r="AI340" s="431"/>
      <c r="AJ340" s="957"/>
      <c r="AK340" s="957"/>
      <c r="AM340" s="584"/>
      <c r="AN340" s="584"/>
      <c r="AO340" s="584"/>
      <c r="AP340" s="584"/>
      <c r="AQ340" s="584"/>
      <c r="AR340" s="584"/>
      <c r="AS340" s="584"/>
      <c r="AT340" s="584"/>
      <c r="AU340" s="584"/>
      <c r="AV340" s="584"/>
      <c r="AW340" s="584"/>
      <c r="AX340" s="584"/>
      <c r="AY340" s="584"/>
      <c r="AZ340" s="584"/>
      <c r="BA340" s="584"/>
      <c r="BB340" s="584"/>
      <c r="BC340" s="584"/>
      <c r="BD340" s="584"/>
      <c r="BG340" s="621"/>
      <c r="BH340" s="621"/>
      <c r="BI340" s="621"/>
      <c r="BJ340" s="621"/>
      <c r="BK340" s="621"/>
      <c r="BL340" s="621"/>
      <c r="BN340" s="621"/>
      <c r="BO340" s="621"/>
      <c r="BP340" s="621"/>
      <c r="BQ340" s="621"/>
      <c r="BR340" s="621"/>
      <c r="BS340" s="621"/>
      <c r="BT340" s="621"/>
      <c r="BU340" s="948"/>
      <c r="BW340" s="608"/>
      <c r="BX340" s="609"/>
    </row>
    <row r="341" spans="3:76" ht="15.75" customHeight="1" hidden="1">
      <c r="C341" s="60"/>
      <c r="D341" s="60"/>
      <c r="E341" s="60"/>
      <c r="F341" s="60"/>
      <c r="G341" s="60"/>
      <c r="H341" s="60"/>
      <c r="I341" s="60"/>
      <c r="J341" s="60"/>
      <c r="K341" s="60"/>
      <c r="L341" s="60"/>
      <c r="M341" s="60"/>
      <c r="N341" s="60"/>
      <c r="O341" s="60"/>
      <c r="P341" s="60"/>
      <c r="Q341" s="60"/>
      <c r="R341" s="60"/>
      <c r="S341" s="60"/>
      <c r="T341" s="99"/>
      <c r="W341" s="100"/>
      <c r="X341" s="100"/>
      <c r="Y341" s="100"/>
      <c r="Z341" s="100"/>
      <c r="AA341" s="100"/>
      <c r="AB341" s="100"/>
      <c r="AD341" s="100"/>
      <c r="AE341" s="100"/>
      <c r="AF341" s="100"/>
      <c r="AG341" s="100"/>
      <c r="AH341" s="100"/>
      <c r="AI341" s="100"/>
      <c r="AM341" s="584"/>
      <c r="AN341" s="584"/>
      <c r="AO341" s="584"/>
      <c r="AP341" s="584"/>
      <c r="AQ341" s="584"/>
      <c r="AR341" s="584"/>
      <c r="AS341" s="584"/>
      <c r="AT341" s="584"/>
      <c r="AU341" s="584"/>
      <c r="AV341" s="584"/>
      <c r="AW341" s="584"/>
      <c r="AX341" s="584"/>
      <c r="AY341" s="584"/>
      <c r="AZ341" s="584"/>
      <c r="BA341" s="584"/>
      <c r="BB341" s="584"/>
      <c r="BC341" s="584"/>
      <c r="BD341" s="584"/>
      <c r="BG341" s="621"/>
      <c r="BH341" s="621"/>
      <c r="BI341" s="621"/>
      <c r="BJ341" s="621"/>
      <c r="BK341" s="621"/>
      <c r="BL341" s="621"/>
      <c r="BN341" s="621"/>
      <c r="BO341" s="621"/>
      <c r="BP341" s="621"/>
      <c r="BQ341" s="621"/>
      <c r="BR341" s="621"/>
      <c r="BS341" s="621"/>
      <c r="BT341" s="621"/>
      <c r="BU341" s="948"/>
      <c r="BW341" s="608"/>
      <c r="BX341" s="609"/>
    </row>
    <row r="342" spans="3:76" ht="19.5" customHeight="1" hidden="1">
      <c r="C342" s="103" t="s">
        <v>571</v>
      </c>
      <c r="D342" s="60"/>
      <c r="E342" s="60"/>
      <c r="F342" s="60"/>
      <c r="G342" s="60"/>
      <c r="H342" s="60"/>
      <c r="I342" s="60"/>
      <c r="J342" s="60"/>
      <c r="K342" s="60"/>
      <c r="L342" s="60"/>
      <c r="M342" s="60"/>
      <c r="N342" s="60"/>
      <c r="O342" s="60"/>
      <c r="P342" s="60"/>
      <c r="Q342" s="60"/>
      <c r="R342" s="60"/>
      <c r="S342" s="60"/>
      <c r="T342" s="99"/>
      <c r="W342" s="100"/>
      <c r="X342" s="100"/>
      <c r="Y342" s="100"/>
      <c r="Z342" s="100"/>
      <c r="AA342" s="100"/>
      <c r="AB342" s="100"/>
      <c r="AD342" s="100"/>
      <c r="AE342" s="100"/>
      <c r="AF342" s="100"/>
      <c r="AG342" s="100"/>
      <c r="AH342" s="100"/>
      <c r="AI342" s="100"/>
      <c r="AM342" s="584"/>
      <c r="AN342" s="584"/>
      <c r="AO342" s="584"/>
      <c r="AP342" s="584"/>
      <c r="AQ342" s="584"/>
      <c r="AR342" s="584"/>
      <c r="AS342" s="584"/>
      <c r="AT342" s="584"/>
      <c r="AU342" s="584"/>
      <c r="AV342" s="584"/>
      <c r="AW342" s="584"/>
      <c r="AX342" s="584"/>
      <c r="AY342" s="584"/>
      <c r="AZ342" s="584"/>
      <c r="BA342" s="584"/>
      <c r="BB342" s="584"/>
      <c r="BC342" s="584"/>
      <c r="BD342" s="584"/>
      <c r="BG342" s="621"/>
      <c r="BH342" s="621"/>
      <c r="BI342" s="621"/>
      <c r="BJ342" s="621"/>
      <c r="BK342" s="621"/>
      <c r="BL342" s="621"/>
      <c r="BN342" s="621"/>
      <c r="BO342" s="621"/>
      <c r="BP342" s="621"/>
      <c r="BQ342" s="621"/>
      <c r="BR342" s="621"/>
      <c r="BS342" s="621"/>
      <c r="BT342" s="621"/>
      <c r="BU342" s="948"/>
      <c r="BW342" s="608"/>
      <c r="BX342" s="609"/>
    </row>
    <row r="343" spans="2:76" ht="7.5" customHeight="1" hidden="1">
      <c r="B343" s="416"/>
      <c r="C343" s="60"/>
      <c r="D343" s="60"/>
      <c r="E343" s="60"/>
      <c r="F343" s="60"/>
      <c r="G343" s="60"/>
      <c r="H343" s="60"/>
      <c r="I343" s="60"/>
      <c r="J343" s="60"/>
      <c r="K343" s="60"/>
      <c r="L343" s="60"/>
      <c r="M343" s="60"/>
      <c r="N343" s="60"/>
      <c r="O343" s="60"/>
      <c r="P343" s="60"/>
      <c r="Q343" s="60"/>
      <c r="R343" s="60"/>
      <c r="S343" s="60"/>
      <c r="T343" s="99"/>
      <c r="W343" s="100"/>
      <c r="X343" s="100"/>
      <c r="Y343" s="100"/>
      <c r="Z343" s="100"/>
      <c r="AA343" s="100"/>
      <c r="AB343" s="100"/>
      <c r="AD343" s="100"/>
      <c r="AE343" s="100"/>
      <c r="AF343" s="100"/>
      <c r="AG343" s="100"/>
      <c r="AH343" s="100"/>
      <c r="AI343" s="100"/>
      <c r="AM343" s="584"/>
      <c r="AN343" s="584"/>
      <c r="AO343" s="584"/>
      <c r="AP343" s="584"/>
      <c r="AQ343" s="584"/>
      <c r="AR343" s="584"/>
      <c r="AS343" s="584"/>
      <c r="AT343" s="584"/>
      <c r="AU343" s="584"/>
      <c r="AV343" s="584"/>
      <c r="AW343" s="584"/>
      <c r="AX343" s="584"/>
      <c r="AY343" s="584"/>
      <c r="AZ343" s="584"/>
      <c r="BA343" s="584"/>
      <c r="BB343" s="584"/>
      <c r="BC343" s="584"/>
      <c r="BD343" s="584"/>
      <c r="BG343" s="621"/>
      <c r="BH343" s="621"/>
      <c r="BI343" s="621"/>
      <c r="BJ343" s="621"/>
      <c r="BK343" s="621"/>
      <c r="BL343" s="621"/>
      <c r="BN343" s="621"/>
      <c r="BO343" s="621"/>
      <c r="BP343" s="621"/>
      <c r="BQ343" s="621"/>
      <c r="BR343" s="621"/>
      <c r="BS343" s="621"/>
      <c r="BT343" s="621"/>
      <c r="BU343" s="948"/>
      <c r="BW343" s="608"/>
      <c r="BX343" s="609"/>
    </row>
    <row r="344" spans="1:78" s="94" customFormat="1" ht="19.5" customHeight="1" hidden="1">
      <c r="A344" s="60"/>
      <c r="B344" s="61"/>
      <c r="C344" s="417" t="s">
        <v>572</v>
      </c>
      <c r="D344" s="417"/>
      <c r="E344" s="417"/>
      <c r="F344" s="417"/>
      <c r="G344" s="417"/>
      <c r="H344" s="417"/>
      <c r="I344" s="417"/>
      <c r="J344" s="417"/>
      <c r="K344" s="417" t="s">
        <v>573</v>
      </c>
      <c r="L344" s="417"/>
      <c r="M344" s="417"/>
      <c r="N344" s="417"/>
      <c r="O344" s="417"/>
      <c r="P344" s="417"/>
      <c r="Q344" s="417"/>
      <c r="R344" s="417"/>
      <c r="S344" s="417"/>
      <c r="T344" s="417"/>
      <c r="U344" s="417"/>
      <c r="V344" s="417"/>
      <c r="W344" s="417"/>
      <c r="X344" s="432" t="s">
        <v>574</v>
      </c>
      <c r="Y344" s="432"/>
      <c r="Z344" s="432"/>
      <c r="AA344" s="432"/>
      <c r="AB344" s="432"/>
      <c r="AC344" s="432"/>
      <c r="AD344" s="432"/>
      <c r="AE344" s="432"/>
      <c r="AF344" s="432"/>
      <c r="AG344" s="432"/>
      <c r="AH344" s="432"/>
      <c r="AI344" s="432"/>
      <c r="AK344" s="61"/>
      <c r="AL344" s="61"/>
      <c r="AM344" s="61"/>
      <c r="AN344" s="61"/>
      <c r="AO344" s="61"/>
      <c r="AP344" s="61"/>
      <c r="AQ344" s="61"/>
      <c r="AR344" s="61"/>
      <c r="AS344" s="61"/>
      <c r="AT344" s="61"/>
      <c r="AU344" s="61"/>
      <c r="AV344" s="61"/>
      <c r="AW344" s="61"/>
      <c r="AX344" s="61"/>
      <c r="AY344" s="61"/>
      <c r="AZ344" s="61"/>
      <c r="BA344" s="61"/>
      <c r="BB344" s="61"/>
      <c r="BC344" s="61"/>
      <c r="BD344" s="61"/>
      <c r="BE344" s="62"/>
      <c r="BF344" s="62"/>
      <c r="BG344" s="100"/>
      <c r="BH344" s="100"/>
      <c r="BI344" s="100"/>
      <c r="BJ344" s="100"/>
      <c r="BK344" s="100"/>
      <c r="BL344" s="100"/>
      <c r="BM344" s="62"/>
      <c r="BN344" s="100"/>
      <c r="BO344" s="100"/>
      <c r="BP344" s="100"/>
      <c r="BQ344" s="100"/>
      <c r="BR344" s="100"/>
      <c r="BS344" s="100"/>
      <c r="BT344" s="100"/>
      <c r="BU344" s="958"/>
      <c r="BV344" s="618"/>
      <c r="BW344" s="626"/>
      <c r="BX344" s="627"/>
      <c r="BZ344" s="619"/>
    </row>
    <row r="345" spans="1:78" s="94" customFormat="1" ht="65.25" customHeight="1" hidden="1">
      <c r="A345" s="60"/>
      <c r="B345" s="61"/>
      <c r="C345" s="417"/>
      <c r="D345" s="417"/>
      <c r="E345" s="417"/>
      <c r="F345" s="417"/>
      <c r="G345" s="417"/>
      <c r="H345" s="417"/>
      <c r="I345" s="417"/>
      <c r="J345" s="417"/>
      <c r="K345" s="421" t="s">
        <v>575</v>
      </c>
      <c r="L345" s="421"/>
      <c r="M345" s="421"/>
      <c r="N345" s="421"/>
      <c r="O345" s="421"/>
      <c r="P345" s="421" t="s">
        <v>576</v>
      </c>
      <c r="Q345" s="421"/>
      <c r="R345" s="421"/>
      <c r="S345" s="421"/>
      <c r="T345" s="421" t="s">
        <v>577</v>
      </c>
      <c r="U345" s="421"/>
      <c r="V345" s="421"/>
      <c r="W345" s="421"/>
      <c r="X345" s="433" t="s">
        <v>575</v>
      </c>
      <c r="Y345" s="433"/>
      <c r="Z345" s="433"/>
      <c r="AA345" s="433"/>
      <c r="AB345" s="433" t="s">
        <v>576</v>
      </c>
      <c r="AC345" s="433"/>
      <c r="AD345" s="433"/>
      <c r="AE345" s="433"/>
      <c r="AF345" s="433" t="s">
        <v>577</v>
      </c>
      <c r="AG345" s="433"/>
      <c r="AH345" s="433"/>
      <c r="AI345" s="433"/>
      <c r="AK345" s="61"/>
      <c r="AL345" s="61"/>
      <c r="AM345" s="61"/>
      <c r="AN345" s="61"/>
      <c r="AO345" s="61"/>
      <c r="AP345" s="61"/>
      <c r="AQ345" s="61"/>
      <c r="AR345" s="61"/>
      <c r="AS345" s="61"/>
      <c r="AT345" s="61"/>
      <c r="AU345" s="61"/>
      <c r="AV345" s="61"/>
      <c r="AW345" s="61"/>
      <c r="AX345" s="61"/>
      <c r="AY345" s="61"/>
      <c r="AZ345" s="61"/>
      <c r="BA345" s="61"/>
      <c r="BB345" s="61"/>
      <c r="BC345" s="61"/>
      <c r="BD345" s="61"/>
      <c r="BE345" s="62"/>
      <c r="BF345" s="62"/>
      <c r="BG345" s="100"/>
      <c r="BH345" s="100"/>
      <c r="BI345" s="100"/>
      <c r="BJ345" s="100"/>
      <c r="BK345" s="100"/>
      <c r="BL345" s="100"/>
      <c r="BM345" s="62"/>
      <c r="BN345" s="100"/>
      <c r="BO345" s="100"/>
      <c r="BP345" s="100"/>
      <c r="BQ345" s="100"/>
      <c r="BR345" s="100"/>
      <c r="BS345" s="100"/>
      <c r="BT345" s="100"/>
      <c r="BU345" s="958"/>
      <c r="BV345" s="618"/>
      <c r="BW345" s="626"/>
      <c r="BX345" s="627"/>
      <c r="BZ345" s="619"/>
    </row>
    <row r="346" spans="3:76" ht="19.5" customHeight="1" hidden="1">
      <c r="C346" s="434" t="s">
        <v>578</v>
      </c>
      <c r="D346" s="434"/>
      <c r="E346" s="434"/>
      <c r="F346" s="434"/>
      <c r="G346" s="434"/>
      <c r="H346" s="434"/>
      <c r="I346" s="434"/>
      <c r="J346" s="434"/>
      <c r="K346" s="435"/>
      <c r="L346" s="435"/>
      <c r="M346" s="435"/>
      <c r="N346" s="435"/>
      <c r="O346" s="435"/>
      <c r="P346" s="435"/>
      <c r="Q346" s="435"/>
      <c r="R346" s="435"/>
      <c r="S346" s="435"/>
      <c r="T346" s="435"/>
      <c r="U346" s="435"/>
      <c r="V346" s="435"/>
      <c r="W346" s="435"/>
      <c r="X346" s="436"/>
      <c r="Y346" s="436"/>
      <c r="Z346" s="436"/>
      <c r="AA346" s="436"/>
      <c r="AB346" s="436"/>
      <c r="AC346" s="436"/>
      <c r="AD346" s="436"/>
      <c r="AE346" s="436"/>
      <c r="AF346" s="436"/>
      <c r="AG346" s="436"/>
      <c r="AH346" s="436"/>
      <c r="AI346" s="436"/>
      <c r="AM346" s="584"/>
      <c r="AN346" s="584"/>
      <c r="AO346" s="584"/>
      <c r="AP346" s="584"/>
      <c r="AQ346" s="584"/>
      <c r="AR346" s="584"/>
      <c r="AS346" s="584"/>
      <c r="AT346" s="584"/>
      <c r="AU346" s="584"/>
      <c r="AV346" s="584"/>
      <c r="AW346" s="584"/>
      <c r="AX346" s="584"/>
      <c r="AY346" s="584"/>
      <c r="AZ346" s="584"/>
      <c r="BA346" s="584"/>
      <c r="BB346" s="584"/>
      <c r="BC346" s="584"/>
      <c r="BD346" s="584"/>
      <c r="BG346" s="621"/>
      <c r="BH346" s="621"/>
      <c r="BI346" s="621"/>
      <c r="BJ346" s="621"/>
      <c r="BK346" s="621"/>
      <c r="BL346" s="621"/>
      <c r="BN346" s="621"/>
      <c r="BO346" s="621"/>
      <c r="BP346" s="621"/>
      <c r="BQ346" s="621"/>
      <c r="BR346" s="621"/>
      <c r="BS346" s="621"/>
      <c r="BT346" s="621"/>
      <c r="BU346" s="948"/>
      <c r="BW346" s="608"/>
      <c r="BX346" s="609"/>
    </row>
    <row r="347" spans="3:76" ht="19.5" customHeight="1" hidden="1">
      <c r="C347" s="437" t="s">
        <v>579</v>
      </c>
      <c r="D347" s="437"/>
      <c r="E347" s="437"/>
      <c r="F347" s="437"/>
      <c r="G347" s="437"/>
      <c r="H347" s="437"/>
      <c r="I347" s="437"/>
      <c r="J347" s="437"/>
      <c r="K347" s="438"/>
      <c r="L347" s="438"/>
      <c r="M347" s="438"/>
      <c r="N347" s="438"/>
      <c r="O347" s="438"/>
      <c r="P347" s="438"/>
      <c r="Q347" s="438"/>
      <c r="R347" s="438"/>
      <c r="S347" s="438"/>
      <c r="T347" s="438"/>
      <c r="U347" s="438"/>
      <c r="V347" s="438"/>
      <c r="W347" s="438"/>
      <c r="X347" s="439"/>
      <c r="Y347" s="439"/>
      <c r="Z347" s="439"/>
      <c r="AA347" s="439"/>
      <c r="AB347" s="439"/>
      <c r="AC347" s="439"/>
      <c r="AD347" s="439"/>
      <c r="AE347" s="439"/>
      <c r="AF347" s="439"/>
      <c r="AG347" s="439"/>
      <c r="AH347" s="439"/>
      <c r="AI347" s="439"/>
      <c r="AM347" s="584"/>
      <c r="AN347" s="584"/>
      <c r="AO347" s="584"/>
      <c r="AP347" s="584"/>
      <c r="AQ347" s="584"/>
      <c r="AR347" s="584"/>
      <c r="AS347" s="584"/>
      <c r="AT347" s="584"/>
      <c r="AU347" s="584"/>
      <c r="AV347" s="584"/>
      <c r="AW347" s="584"/>
      <c r="AX347" s="584"/>
      <c r="AY347" s="584"/>
      <c r="AZ347" s="584"/>
      <c r="BA347" s="584"/>
      <c r="BB347" s="584"/>
      <c r="BC347" s="584"/>
      <c r="BD347" s="584"/>
      <c r="BG347" s="621"/>
      <c r="BH347" s="621"/>
      <c r="BI347" s="621"/>
      <c r="BJ347" s="621"/>
      <c r="BK347" s="621"/>
      <c r="BL347" s="621"/>
      <c r="BN347" s="621"/>
      <c r="BO347" s="621"/>
      <c r="BP347" s="621"/>
      <c r="BQ347" s="621"/>
      <c r="BR347" s="621"/>
      <c r="BS347" s="621"/>
      <c r="BT347" s="621"/>
      <c r="BU347" s="948"/>
      <c r="BW347" s="608"/>
      <c r="BX347" s="609"/>
    </row>
    <row r="348" spans="3:76" ht="19.5" customHeight="1" hidden="1">
      <c r="C348" s="440" t="s">
        <v>580</v>
      </c>
      <c r="D348" s="440"/>
      <c r="E348" s="440"/>
      <c r="F348" s="440"/>
      <c r="G348" s="440"/>
      <c r="H348" s="440"/>
      <c r="I348" s="440"/>
      <c r="J348" s="440"/>
      <c r="K348" s="441"/>
      <c r="L348" s="441"/>
      <c r="M348" s="441"/>
      <c r="N348" s="441"/>
      <c r="O348" s="441"/>
      <c r="P348" s="441"/>
      <c r="Q348" s="441"/>
      <c r="R348" s="441"/>
      <c r="S348" s="441"/>
      <c r="T348" s="441"/>
      <c r="U348" s="441"/>
      <c r="V348" s="441"/>
      <c r="W348" s="441"/>
      <c r="X348" s="442"/>
      <c r="Y348" s="442"/>
      <c r="Z348" s="442"/>
      <c r="AA348" s="442"/>
      <c r="AB348" s="442"/>
      <c r="AC348" s="442"/>
      <c r="AD348" s="442"/>
      <c r="AE348" s="442"/>
      <c r="AF348" s="442"/>
      <c r="AG348" s="442"/>
      <c r="AH348" s="442"/>
      <c r="AI348" s="442"/>
      <c r="AM348" s="584"/>
      <c r="AN348" s="584"/>
      <c r="AO348" s="584"/>
      <c r="AP348" s="584"/>
      <c r="AQ348" s="584"/>
      <c r="AR348" s="584"/>
      <c r="AS348" s="584"/>
      <c r="AT348" s="584"/>
      <c r="AU348" s="584"/>
      <c r="AV348" s="584"/>
      <c r="AW348" s="584"/>
      <c r="AX348" s="584"/>
      <c r="AY348" s="584"/>
      <c r="AZ348" s="584"/>
      <c r="BA348" s="584"/>
      <c r="BB348" s="584"/>
      <c r="BC348" s="584"/>
      <c r="BD348" s="584"/>
      <c r="BG348" s="621"/>
      <c r="BH348" s="621"/>
      <c r="BI348" s="621"/>
      <c r="BJ348" s="621"/>
      <c r="BK348" s="621"/>
      <c r="BL348" s="621"/>
      <c r="BN348" s="621"/>
      <c r="BO348" s="621"/>
      <c r="BP348" s="621"/>
      <c r="BQ348" s="621"/>
      <c r="BR348" s="621"/>
      <c r="BS348" s="621"/>
      <c r="BT348" s="621"/>
      <c r="BU348" s="948"/>
      <c r="BW348" s="608"/>
      <c r="BX348" s="609"/>
    </row>
    <row r="349" spans="3:76" ht="15" customHeight="1" hidden="1">
      <c r="C349" s="417" t="s">
        <v>355</v>
      </c>
      <c r="D349" s="417"/>
      <c r="E349" s="417"/>
      <c r="F349" s="417"/>
      <c r="G349" s="417"/>
      <c r="H349" s="417"/>
      <c r="I349" s="417"/>
      <c r="J349" s="417"/>
      <c r="K349" s="443">
        <f>SUM(K346:O348)</f>
        <v>0</v>
      </c>
      <c r="L349" s="443"/>
      <c r="M349" s="443"/>
      <c r="N349" s="443"/>
      <c r="O349" s="443"/>
      <c r="P349" s="443">
        <f>SUM(P346:S348)</f>
        <v>0</v>
      </c>
      <c r="Q349" s="443"/>
      <c r="R349" s="443"/>
      <c r="S349" s="443"/>
      <c r="T349" s="443">
        <f>SUM(T346:W348)</f>
        <v>0</v>
      </c>
      <c r="U349" s="443"/>
      <c r="V349" s="443"/>
      <c r="W349" s="443"/>
      <c r="X349" s="443">
        <f>SUM(X346:AA348)</f>
        <v>0</v>
      </c>
      <c r="Y349" s="443"/>
      <c r="Z349" s="443"/>
      <c r="AA349" s="443"/>
      <c r="AB349" s="443">
        <f>SUM(AB346:AE348)</f>
        <v>0</v>
      </c>
      <c r="AC349" s="443"/>
      <c r="AD349" s="443"/>
      <c r="AE349" s="443"/>
      <c r="AF349" s="443">
        <f>SUM(AF346:AI348)</f>
        <v>0</v>
      </c>
      <c r="AG349" s="443"/>
      <c r="AH349" s="443"/>
      <c r="AI349" s="443"/>
      <c r="AM349" s="584"/>
      <c r="AN349" s="584"/>
      <c r="AO349" s="584"/>
      <c r="AP349" s="584"/>
      <c r="AQ349" s="584"/>
      <c r="AR349" s="584"/>
      <c r="AS349" s="584"/>
      <c r="AT349" s="584"/>
      <c r="AU349" s="584"/>
      <c r="AV349" s="584"/>
      <c r="AW349" s="584"/>
      <c r="AX349" s="584"/>
      <c r="AY349" s="584"/>
      <c r="AZ349" s="584"/>
      <c r="BA349" s="584"/>
      <c r="BB349" s="584"/>
      <c r="BC349" s="584"/>
      <c r="BD349" s="584"/>
      <c r="BG349" s="621"/>
      <c r="BH349" s="621"/>
      <c r="BI349" s="621"/>
      <c r="BJ349" s="621"/>
      <c r="BK349" s="621"/>
      <c r="BL349" s="621"/>
      <c r="BN349" s="621"/>
      <c r="BO349" s="621"/>
      <c r="BP349" s="621"/>
      <c r="BQ349" s="621"/>
      <c r="BR349" s="621"/>
      <c r="BS349" s="621"/>
      <c r="BT349" s="621"/>
      <c r="BU349" s="948"/>
      <c r="BW349" s="608"/>
      <c r="BX349" s="609"/>
    </row>
    <row r="350" spans="3:76" ht="9.75" customHeight="1" hidden="1">
      <c r="C350" s="83"/>
      <c r="D350" s="83"/>
      <c r="E350" s="83"/>
      <c r="F350" s="83"/>
      <c r="G350" s="83"/>
      <c r="H350" s="83"/>
      <c r="I350" s="83"/>
      <c r="J350" s="83"/>
      <c r="K350" s="135"/>
      <c r="L350" s="135"/>
      <c r="M350" s="135"/>
      <c r="N350" s="135"/>
      <c r="O350" s="135"/>
      <c r="P350" s="135"/>
      <c r="Q350" s="135"/>
      <c r="R350" s="135"/>
      <c r="S350" s="135"/>
      <c r="T350" s="135"/>
      <c r="U350" s="135"/>
      <c r="V350" s="135"/>
      <c r="W350" s="135"/>
      <c r="X350" s="135"/>
      <c r="Y350" s="135"/>
      <c r="Z350" s="135"/>
      <c r="AA350" s="135"/>
      <c r="AB350" s="135"/>
      <c r="AC350" s="135"/>
      <c r="AD350" s="135"/>
      <c r="AE350" s="135"/>
      <c r="AF350" s="135"/>
      <c r="AG350" s="135"/>
      <c r="AH350" s="135"/>
      <c r="AI350" s="135"/>
      <c r="AM350" s="584"/>
      <c r="AN350" s="584"/>
      <c r="AO350" s="584"/>
      <c r="AP350" s="584"/>
      <c r="AQ350" s="584"/>
      <c r="AR350" s="584"/>
      <c r="AS350" s="584"/>
      <c r="AT350" s="584"/>
      <c r="AU350" s="584"/>
      <c r="AV350" s="584"/>
      <c r="AW350" s="584"/>
      <c r="AX350" s="584"/>
      <c r="AY350" s="584"/>
      <c r="AZ350" s="584"/>
      <c r="BA350" s="584"/>
      <c r="BB350" s="584"/>
      <c r="BC350" s="584"/>
      <c r="BD350" s="584"/>
      <c r="BG350" s="621"/>
      <c r="BH350" s="621"/>
      <c r="BI350" s="621"/>
      <c r="BJ350" s="621"/>
      <c r="BK350" s="621"/>
      <c r="BL350" s="621"/>
      <c r="BN350" s="621"/>
      <c r="BO350" s="621"/>
      <c r="BP350" s="621"/>
      <c r="BQ350" s="621"/>
      <c r="BR350" s="621"/>
      <c r="BS350" s="621"/>
      <c r="BT350" s="621"/>
      <c r="BU350" s="948"/>
      <c r="BW350" s="608"/>
      <c r="BX350" s="609"/>
    </row>
    <row r="351" spans="3:76" ht="0.75" customHeight="1" hidden="1">
      <c r="C351" s="60"/>
      <c r="D351" s="60"/>
      <c r="E351" s="60"/>
      <c r="F351" s="60"/>
      <c r="G351" s="60"/>
      <c r="H351" s="60"/>
      <c r="I351" s="60"/>
      <c r="J351" s="60"/>
      <c r="K351" s="60"/>
      <c r="L351" s="60"/>
      <c r="M351" s="60"/>
      <c r="N351" s="60"/>
      <c r="O351" s="60"/>
      <c r="P351" s="60"/>
      <c r="Q351" s="60"/>
      <c r="R351" s="60"/>
      <c r="S351" s="60"/>
      <c r="T351" s="99"/>
      <c r="W351" s="100"/>
      <c r="X351" s="100"/>
      <c r="Y351" s="100"/>
      <c r="Z351" s="100"/>
      <c r="AA351" s="100"/>
      <c r="AB351" s="100"/>
      <c r="AD351" s="100"/>
      <c r="AE351" s="100"/>
      <c r="AF351" s="100"/>
      <c r="AG351" s="100"/>
      <c r="AH351" s="100"/>
      <c r="AI351" s="100"/>
      <c r="AM351" s="584"/>
      <c r="AN351" s="584"/>
      <c r="AO351" s="584"/>
      <c r="AP351" s="584"/>
      <c r="AQ351" s="584"/>
      <c r="AR351" s="584"/>
      <c r="AS351" s="584"/>
      <c r="AT351" s="584"/>
      <c r="AU351" s="584"/>
      <c r="AV351" s="584"/>
      <c r="AW351" s="584"/>
      <c r="AX351" s="584"/>
      <c r="AY351" s="584"/>
      <c r="AZ351" s="584"/>
      <c r="BA351" s="584"/>
      <c r="BB351" s="584"/>
      <c r="BC351" s="584"/>
      <c r="BD351" s="584"/>
      <c r="BG351" s="621"/>
      <c r="BH351" s="621"/>
      <c r="BI351" s="621"/>
      <c r="BJ351" s="621"/>
      <c r="BK351" s="621"/>
      <c r="BL351" s="621"/>
      <c r="BN351" s="621"/>
      <c r="BO351" s="621"/>
      <c r="BP351" s="621"/>
      <c r="BQ351" s="621"/>
      <c r="BR351" s="621"/>
      <c r="BS351" s="621"/>
      <c r="BT351" s="621"/>
      <c r="BU351" s="948"/>
      <c r="BW351" s="608"/>
      <c r="BX351" s="609"/>
    </row>
    <row r="352" spans="1:76" ht="19.5" customHeight="1" hidden="1">
      <c r="A352" s="78">
        <f>'[1]Bao cao'!U116</f>
        <v>0</v>
      </c>
      <c r="B352" s="61" t="s">
        <v>349</v>
      </c>
      <c r="C352" s="61" t="s">
        <v>581</v>
      </c>
      <c r="D352" s="60"/>
      <c r="E352" s="60"/>
      <c r="F352" s="60"/>
      <c r="G352" s="60"/>
      <c r="H352" s="60"/>
      <c r="I352" s="60"/>
      <c r="J352" s="60"/>
      <c r="K352" s="60"/>
      <c r="L352" s="60"/>
      <c r="M352" s="60"/>
      <c r="N352" s="60"/>
      <c r="O352" s="60"/>
      <c r="P352" s="60"/>
      <c r="Q352" s="60"/>
      <c r="R352" s="60"/>
      <c r="S352" s="60"/>
      <c r="T352" s="99"/>
      <c r="W352" s="100"/>
      <c r="X352" s="100"/>
      <c r="Y352" s="100"/>
      <c r="Z352" s="100"/>
      <c r="AA352" s="100"/>
      <c r="AB352" s="100"/>
      <c r="AD352" s="100"/>
      <c r="AE352" s="100"/>
      <c r="AF352" s="100"/>
      <c r="AG352" s="100"/>
      <c r="AH352" s="100"/>
      <c r="AI352" s="100"/>
      <c r="AM352" s="584"/>
      <c r="AN352" s="584"/>
      <c r="AO352" s="584"/>
      <c r="AP352" s="584"/>
      <c r="AQ352" s="584"/>
      <c r="AR352" s="584"/>
      <c r="AS352" s="584"/>
      <c r="AT352" s="584"/>
      <c r="AU352" s="584"/>
      <c r="AV352" s="584"/>
      <c r="AW352" s="584"/>
      <c r="AX352" s="584"/>
      <c r="AY352" s="584"/>
      <c r="AZ352" s="584"/>
      <c r="BA352" s="584"/>
      <c r="BB352" s="584"/>
      <c r="BC352" s="584"/>
      <c r="BD352" s="584"/>
      <c r="BG352" s="621"/>
      <c r="BH352" s="621"/>
      <c r="BI352" s="621"/>
      <c r="BJ352" s="621"/>
      <c r="BK352" s="621"/>
      <c r="BL352" s="621"/>
      <c r="BN352" s="621"/>
      <c r="BO352" s="621"/>
      <c r="BP352" s="621"/>
      <c r="BQ352" s="621"/>
      <c r="BR352" s="621"/>
      <c r="BS352" s="621"/>
      <c r="BT352" s="621"/>
      <c r="BU352" s="948"/>
      <c r="BW352" s="608"/>
      <c r="BX352" s="609"/>
    </row>
    <row r="353" spans="2:76" ht="19.5" customHeight="1" hidden="1">
      <c r="B353" s="61" t="s">
        <v>582</v>
      </c>
      <c r="C353" s="61" t="s">
        <v>583</v>
      </c>
      <c r="D353" s="60"/>
      <c r="E353" s="60"/>
      <c r="F353" s="60"/>
      <c r="G353" s="60"/>
      <c r="H353" s="60"/>
      <c r="I353" s="60"/>
      <c r="J353" s="60"/>
      <c r="K353" s="60"/>
      <c r="L353" s="60"/>
      <c r="M353" s="60"/>
      <c r="N353" s="60"/>
      <c r="O353" s="60"/>
      <c r="P353" s="60"/>
      <c r="Q353" s="60"/>
      <c r="R353" s="60"/>
      <c r="S353" s="60"/>
      <c r="T353" s="99"/>
      <c r="W353" s="100"/>
      <c r="X353" s="100"/>
      <c r="Y353" s="100"/>
      <c r="Z353" s="100"/>
      <c r="AA353" s="100"/>
      <c r="AB353" s="100"/>
      <c r="AD353" s="100"/>
      <c r="AE353" s="100"/>
      <c r="AF353" s="100"/>
      <c r="AG353" s="100"/>
      <c r="AH353" s="100"/>
      <c r="AI353" s="100"/>
      <c r="AM353" s="584"/>
      <c r="AN353" s="584"/>
      <c r="AO353" s="584"/>
      <c r="AP353" s="584"/>
      <c r="AQ353" s="584"/>
      <c r="AR353" s="584"/>
      <c r="AS353" s="584"/>
      <c r="AT353" s="584"/>
      <c r="AU353" s="584"/>
      <c r="AV353" s="584"/>
      <c r="AW353" s="584"/>
      <c r="AX353" s="584"/>
      <c r="AY353" s="584"/>
      <c r="AZ353" s="584"/>
      <c r="BA353" s="584"/>
      <c r="BB353" s="584"/>
      <c r="BC353" s="584"/>
      <c r="BD353" s="584"/>
      <c r="BG353" s="621"/>
      <c r="BH353" s="621"/>
      <c r="BI353" s="621"/>
      <c r="BJ353" s="621"/>
      <c r="BK353" s="621"/>
      <c r="BL353" s="621"/>
      <c r="BN353" s="621"/>
      <c r="BO353" s="621"/>
      <c r="BP353" s="621"/>
      <c r="BQ353" s="621"/>
      <c r="BR353" s="621"/>
      <c r="BS353" s="621"/>
      <c r="BT353" s="621"/>
      <c r="BU353" s="948"/>
      <c r="BW353" s="608"/>
      <c r="BX353" s="609"/>
    </row>
    <row r="354" spans="3:76" ht="19.5" customHeight="1" hidden="1">
      <c r="C354" s="116"/>
      <c r="D354" s="116"/>
      <c r="E354" s="116"/>
      <c r="F354" s="116"/>
      <c r="G354" s="116"/>
      <c r="H354" s="116"/>
      <c r="I354" s="116"/>
      <c r="J354" s="116"/>
      <c r="K354" s="116"/>
      <c r="L354" s="116"/>
      <c r="M354" s="116"/>
      <c r="N354" s="116"/>
      <c r="O354" s="116"/>
      <c r="P354" s="116"/>
      <c r="Q354" s="116"/>
      <c r="R354" s="116"/>
      <c r="S354" s="80"/>
      <c r="T354" s="80"/>
      <c r="U354" s="116"/>
      <c r="V354" s="116"/>
      <c r="X354" s="81"/>
      <c r="Y354" s="84" t="str">
        <f>'[1]Danh muc'!$B$17</f>
        <v>Số cuối năm</v>
      </c>
      <c r="Z354" s="85"/>
      <c r="AA354" s="85"/>
      <c r="AB354" s="85"/>
      <c r="AE354" s="84" t="str">
        <f>'[1]Danh muc'!$B$19</f>
        <v>Số đầu năm</v>
      </c>
      <c r="AF354" s="85"/>
      <c r="AG354" s="85"/>
      <c r="AH354" s="85"/>
      <c r="AI354" s="85"/>
      <c r="AM354" s="584"/>
      <c r="AN354" s="584"/>
      <c r="AO354" s="584"/>
      <c r="AP354" s="584"/>
      <c r="AQ354" s="584"/>
      <c r="AR354" s="584"/>
      <c r="AS354" s="584"/>
      <c r="AT354" s="584"/>
      <c r="AU354" s="584"/>
      <c r="AV354" s="584"/>
      <c r="AW354" s="584"/>
      <c r="AX354" s="584"/>
      <c r="AY354" s="584"/>
      <c r="AZ354" s="584"/>
      <c r="BA354" s="584"/>
      <c r="BB354" s="584"/>
      <c r="BC354" s="584"/>
      <c r="BD354" s="584"/>
      <c r="BG354" s="621"/>
      <c r="BH354" s="621"/>
      <c r="BI354" s="621"/>
      <c r="BJ354" s="621"/>
      <c r="BK354" s="621"/>
      <c r="BL354" s="621"/>
      <c r="BN354" s="621"/>
      <c r="BO354" s="621"/>
      <c r="BP354" s="621"/>
      <c r="BQ354" s="621"/>
      <c r="BR354" s="621"/>
      <c r="BS354" s="621"/>
      <c r="BT354" s="621"/>
      <c r="BU354" s="948"/>
      <c r="BW354" s="608"/>
      <c r="BX354" s="609"/>
    </row>
    <row r="355" spans="3:76" ht="19.5" customHeight="1" hidden="1">
      <c r="C355" s="959" t="s">
        <v>584</v>
      </c>
      <c r="D355" s="61"/>
      <c r="E355" s="61"/>
      <c r="F355" s="61"/>
      <c r="G355" s="61"/>
      <c r="H355" s="61"/>
      <c r="I355" s="61"/>
      <c r="J355" s="61"/>
      <c r="K355" s="61"/>
      <c r="L355" s="61"/>
      <c r="M355" s="61"/>
      <c r="N355" s="61"/>
      <c r="O355" s="61"/>
      <c r="P355" s="61"/>
      <c r="Q355" s="61"/>
      <c r="R355" s="61"/>
      <c r="S355" s="119"/>
      <c r="T355" s="119"/>
      <c r="X355" s="100"/>
      <c r="Y355" s="444"/>
      <c r="Z355" s="444"/>
      <c r="AA355" s="444"/>
      <c r="AB355" s="444"/>
      <c r="AC355" s="133"/>
      <c r="AD355" s="133"/>
      <c r="AE355" s="444"/>
      <c r="AF355" s="444"/>
      <c r="AG355" s="444"/>
      <c r="AH355" s="444"/>
      <c r="AI355" s="444"/>
      <c r="AM355" s="584"/>
      <c r="AN355" s="584"/>
      <c r="AO355" s="584"/>
      <c r="AP355" s="584"/>
      <c r="AQ355" s="584"/>
      <c r="AR355" s="584"/>
      <c r="AS355" s="584"/>
      <c r="AT355" s="584"/>
      <c r="AU355" s="584"/>
      <c r="AV355" s="584"/>
      <c r="AW355" s="584"/>
      <c r="AX355" s="584"/>
      <c r="AY355" s="584"/>
      <c r="AZ355" s="584"/>
      <c r="BA355" s="584"/>
      <c r="BB355" s="584"/>
      <c r="BC355" s="584"/>
      <c r="BD355" s="584"/>
      <c r="BG355" s="621"/>
      <c r="BH355" s="621"/>
      <c r="BI355" s="621"/>
      <c r="BJ355" s="621"/>
      <c r="BK355" s="621"/>
      <c r="BL355" s="621"/>
      <c r="BN355" s="621"/>
      <c r="BO355" s="621"/>
      <c r="BP355" s="621"/>
      <c r="BQ355" s="621"/>
      <c r="BR355" s="621"/>
      <c r="BS355" s="621"/>
      <c r="BT355" s="621"/>
      <c r="BU355" s="948"/>
      <c r="BW355" s="608"/>
      <c r="BX355" s="609"/>
    </row>
    <row r="356" spans="3:76" ht="19.5" customHeight="1" hidden="1">
      <c r="C356" s="86" t="s">
        <v>585</v>
      </c>
      <c r="D356" s="61"/>
      <c r="E356" s="61"/>
      <c r="F356" s="61"/>
      <c r="G356" s="61"/>
      <c r="H356" s="61"/>
      <c r="I356" s="61"/>
      <c r="J356" s="61"/>
      <c r="K356" s="61"/>
      <c r="L356" s="61"/>
      <c r="M356" s="61"/>
      <c r="N356" s="61"/>
      <c r="O356" s="61"/>
      <c r="P356" s="61"/>
      <c r="Q356" s="61"/>
      <c r="R356" s="61"/>
      <c r="S356" s="81"/>
      <c r="T356" s="81"/>
      <c r="X356" s="88"/>
      <c r="Y356" s="91"/>
      <c r="Z356" s="91"/>
      <c r="AA356" s="91"/>
      <c r="AB356" s="91"/>
      <c r="AC356" s="133"/>
      <c r="AD356" s="133"/>
      <c r="AE356" s="91"/>
      <c r="AF356" s="91"/>
      <c r="AG356" s="91"/>
      <c r="AH356" s="91"/>
      <c r="AI356" s="91"/>
      <c r="AM356" s="584"/>
      <c r="AN356" s="584"/>
      <c r="AO356" s="584"/>
      <c r="AP356" s="584"/>
      <c r="AQ356" s="584"/>
      <c r="AR356" s="584"/>
      <c r="AS356" s="584"/>
      <c r="AT356" s="584"/>
      <c r="AU356" s="584"/>
      <c r="AV356" s="584"/>
      <c r="AW356" s="584"/>
      <c r="AX356" s="584"/>
      <c r="AY356" s="584"/>
      <c r="AZ356" s="584"/>
      <c r="BA356" s="584"/>
      <c r="BB356" s="584"/>
      <c r="BC356" s="584"/>
      <c r="BD356" s="584"/>
      <c r="BG356" s="621"/>
      <c r="BH356" s="621"/>
      <c r="BI356" s="621"/>
      <c r="BJ356" s="621"/>
      <c r="BK356" s="621"/>
      <c r="BL356" s="621"/>
      <c r="BN356" s="621"/>
      <c r="BO356" s="621"/>
      <c r="BP356" s="621"/>
      <c r="BQ356" s="621"/>
      <c r="BR356" s="621"/>
      <c r="BS356" s="621"/>
      <c r="BT356" s="621"/>
      <c r="BU356" s="948"/>
      <c r="BW356" s="608"/>
      <c r="BX356" s="609"/>
    </row>
    <row r="357" spans="3:76" ht="19.5" customHeight="1" hidden="1">
      <c r="C357" s="62" t="s">
        <v>584</v>
      </c>
      <c r="S357" s="81"/>
      <c r="T357" s="81"/>
      <c r="X357" s="408"/>
      <c r="Y357" s="445">
        <v>0</v>
      </c>
      <c r="Z357" s="445"/>
      <c r="AA357" s="445"/>
      <c r="AB357" s="445"/>
      <c r="AC357" s="133"/>
      <c r="AD357" s="133"/>
      <c r="AE357" s="91"/>
      <c r="AF357" s="91"/>
      <c r="AG357" s="91"/>
      <c r="AH357" s="91"/>
      <c r="AI357" s="91"/>
      <c r="AM357" s="584"/>
      <c r="AN357" s="584"/>
      <c r="AO357" s="584"/>
      <c r="AP357" s="584"/>
      <c r="AQ357" s="584"/>
      <c r="AR357" s="584"/>
      <c r="AS357" s="584"/>
      <c r="AT357" s="584"/>
      <c r="AU357" s="584"/>
      <c r="AV357" s="584"/>
      <c r="AW357" s="584"/>
      <c r="AX357" s="584"/>
      <c r="AY357" s="584"/>
      <c r="AZ357" s="584"/>
      <c r="BA357" s="584"/>
      <c r="BB357" s="584"/>
      <c r="BC357" s="584"/>
      <c r="BD357" s="584"/>
      <c r="BG357" s="621"/>
      <c r="BH357" s="621"/>
      <c r="BI357" s="621"/>
      <c r="BJ357" s="621"/>
      <c r="BK357" s="621"/>
      <c r="BL357" s="621"/>
      <c r="BN357" s="621"/>
      <c r="BO357" s="621"/>
      <c r="BP357" s="621"/>
      <c r="BQ357" s="621"/>
      <c r="BR357" s="621"/>
      <c r="BS357" s="621"/>
      <c r="BT357" s="621"/>
      <c r="BU357" s="948"/>
      <c r="BW357" s="608"/>
      <c r="BX357" s="609"/>
    </row>
    <row r="358" spans="3:76" ht="19.5" customHeight="1" hidden="1">
      <c r="C358" s="62" t="s">
        <v>586</v>
      </c>
      <c r="S358" s="119"/>
      <c r="T358" s="119"/>
      <c r="X358" s="446"/>
      <c r="Y358" s="447"/>
      <c r="Z358" s="447"/>
      <c r="AA358" s="447"/>
      <c r="AB358" s="447"/>
      <c r="AC358" s="448"/>
      <c r="AD358" s="133"/>
      <c r="AE358" s="447"/>
      <c r="AF358" s="447"/>
      <c r="AG358" s="447"/>
      <c r="AH358" s="447"/>
      <c r="AI358" s="447"/>
      <c r="AM358" s="584"/>
      <c r="AN358" s="584"/>
      <c r="AO358" s="584"/>
      <c r="AP358" s="584"/>
      <c r="AQ358" s="584"/>
      <c r="AR358" s="584"/>
      <c r="AS358" s="584"/>
      <c r="AT358" s="584"/>
      <c r="AU358" s="584"/>
      <c r="AV358" s="584"/>
      <c r="AW358" s="584"/>
      <c r="AX358" s="584"/>
      <c r="AY358" s="584"/>
      <c r="AZ358" s="584"/>
      <c r="BA358" s="584"/>
      <c r="BB358" s="584"/>
      <c r="BC358" s="584"/>
      <c r="BD358" s="584"/>
      <c r="BG358" s="621"/>
      <c r="BH358" s="621"/>
      <c r="BI358" s="621"/>
      <c r="BJ358" s="621"/>
      <c r="BK358" s="621"/>
      <c r="BL358" s="621"/>
      <c r="BN358" s="621"/>
      <c r="BO358" s="621"/>
      <c r="BP358" s="621"/>
      <c r="BQ358" s="621"/>
      <c r="BR358" s="621"/>
      <c r="BS358" s="621"/>
      <c r="BT358" s="621"/>
      <c r="BU358" s="948"/>
      <c r="BW358" s="608"/>
      <c r="BX358" s="609"/>
    </row>
    <row r="359" spans="3:76" ht="19.5" customHeight="1" hidden="1">
      <c r="C359" s="62" t="s">
        <v>584</v>
      </c>
      <c r="S359" s="81"/>
      <c r="T359" s="81"/>
      <c r="X359" s="408"/>
      <c r="Y359" s="445">
        <v>0</v>
      </c>
      <c r="Z359" s="445"/>
      <c r="AA359" s="445"/>
      <c r="AB359" s="445"/>
      <c r="AC359" s="448"/>
      <c r="AD359" s="133"/>
      <c r="AE359" s="445">
        <v>0</v>
      </c>
      <c r="AF359" s="445"/>
      <c r="AG359" s="445"/>
      <c r="AH359" s="445"/>
      <c r="AI359" s="445"/>
      <c r="AM359" s="584"/>
      <c r="AN359" s="584"/>
      <c r="AO359" s="584"/>
      <c r="AP359" s="584"/>
      <c r="AQ359" s="584"/>
      <c r="AR359" s="584"/>
      <c r="AS359" s="584"/>
      <c r="AT359" s="584"/>
      <c r="AU359" s="584"/>
      <c r="AV359" s="584"/>
      <c r="AW359" s="584"/>
      <c r="AX359" s="584"/>
      <c r="AY359" s="584"/>
      <c r="AZ359" s="584"/>
      <c r="BA359" s="584"/>
      <c r="BB359" s="584"/>
      <c r="BC359" s="584"/>
      <c r="BD359" s="584"/>
      <c r="BG359" s="621"/>
      <c r="BH359" s="621"/>
      <c r="BI359" s="621"/>
      <c r="BJ359" s="621"/>
      <c r="BK359" s="621"/>
      <c r="BL359" s="621"/>
      <c r="BN359" s="621"/>
      <c r="BO359" s="621"/>
      <c r="BP359" s="621"/>
      <c r="BQ359" s="621"/>
      <c r="BR359" s="621"/>
      <c r="BS359" s="621"/>
      <c r="BT359" s="621"/>
      <c r="BU359" s="948"/>
      <c r="BW359" s="608"/>
      <c r="BX359" s="609"/>
    </row>
    <row r="360" spans="3:76" ht="19.5" customHeight="1" hidden="1">
      <c r="C360" s="62" t="s">
        <v>587</v>
      </c>
      <c r="S360" s="81"/>
      <c r="T360" s="81"/>
      <c r="X360" s="408"/>
      <c r="Y360" s="445">
        <v>0</v>
      </c>
      <c r="Z360" s="445"/>
      <c r="AA360" s="445"/>
      <c r="AB360" s="445"/>
      <c r="AC360" s="448"/>
      <c r="AD360" s="133"/>
      <c r="AE360" s="445">
        <v>0</v>
      </c>
      <c r="AF360" s="445"/>
      <c r="AG360" s="445"/>
      <c r="AH360" s="445"/>
      <c r="AI360" s="445"/>
      <c r="AM360" s="584"/>
      <c r="AN360" s="584"/>
      <c r="AO360" s="584"/>
      <c r="AP360" s="584"/>
      <c r="AQ360" s="584"/>
      <c r="AR360" s="584"/>
      <c r="AS360" s="584"/>
      <c r="AT360" s="584"/>
      <c r="AU360" s="584"/>
      <c r="AV360" s="584"/>
      <c r="AW360" s="584"/>
      <c r="AX360" s="584"/>
      <c r="AY360" s="584"/>
      <c r="AZ360" s="584"/>
      <c r="BA360" s="584"/>
      <c r="BB360" s="584"/>
      <c r="BC360" s="584"/>
      <c r="BD360" s="584"/>
      <c r="BG360" s="621"/>
      <c r="BH360" s="621"/>
      <c r="BI360" s="621"/>
      <c r="BJ360" s="621"/>
      <c r="BK360" s="621"/>
      <c r="BL360" s="621"/>
      <c r="BN360" s="621"/>
      <c r="BO360" s="621"/>
      <c r="BP360" s="621"/>
      <c r="BQ360" s="621"/>
      <c r="BR360" s="621"/>
      <c r="BS360" s="621"/>
      <c r="BT360" s="621"/>
      <c r="BU360" s="948"/>
      <c r="BW360" s="608"/>
      <c r="BX360" s="609"/>
    </row>
    <row r="361" spans="3:76" ht="19.5" customHeight="1" hidden="1">
      <c r="C361" s="62" t="s">
        <v>588</v>
      </c>
      <c r="S361" s="81"/>
      <c r="T361" s="81"/>
      <c r="X361" s="408"/>
      <c r="Y361" s="445">
        <v>0</v>
      </c>
      <c r="Z361" s="445"/>
      <c r="AA361" s="445"/>
      <c r="AB361" s="445"/>
      <c r="AC361" s="448"/>
      <c r="AD361" s="133"/>
      <c r="AE361" s="445">
        <v>0</v>
      </c>
      <c r="AF361" s="445"/>
      <c r="AG361" s="445"/>
      <c r="AH361" s="445"/>
      <c r="AI361" s="445"/>
      <c r="AM361" s="584"/>
      <c r="AN361" s="584"/>
      <c r="AO361" s="584"/>
      <c r="AP361" s="584"/>
      <c r="AQ361" s="584"/>
      <c r="AR361" s="584"/>
      <c r="AS361" s="584"/>
      <c r="AT361" s="584"/>
      <c r="AU361" s="584"/>
      <c r="AV361" s="584"/>
      <c r="AW361" s="584"/>
      <c r="AX361" s="584"/>
      <c r="AY361" s="584"/>
      <c r="AZ361" s="584"/>
      <c r="BA361" s="584"/>
      <c r="BB361" s="584"/>
      <c r="BC361" s="584"/>
      <c r="BD361" s="584"/>
      <c r="BG361" s="621"/>
      <c r="BH361" s="621"/>
      <c r="BI361" s="621"/>
      <c r="BJ361" s="621"/>
      <c r="BK361" s="621"/>
      <c r="BL361" s="621"/>
      <c r="BN361" s="621"/>
      <c r="BO361" s="621"/>
      <c r="BP361" s="621"/>
      <c r="BQ361" s="621"/>
      <c r="BR361" s="621"/>
      <c r="BS361" s="621"/>
      <c r="BT361" s="621"/>
      <c r="BU361" s="948"/>
      <c r="BW361" s="608"/>
      <c r="BX361" s="609"/>
    </row>
    <row r="362" spans="3:76" ht="19.5" customHeight="1" hidden="1">
      <c r="C362" s="62" t="s">
        <v>589</v>
      </c>
      <c r="S362" s="81"/>
      <c r="T362" s="81"/>
      <c r="X362" s="408"/>
      <c r="Y362" s="449">
        <v>0</v>
      </c>
      <c r="Z362" s="449"/>
      <c r="AA362" s="449"/>
      <c r="AB362" s="449"/>
      <c r="AC362" s="448"/>
      <c r="AD362" s="133"/>
      <c r="AE362" s="449">
        <v>0</v>
      </c>
      <c r="AF362" s="449"/>
      <c r="AG362" s="449"/>
      <c r="AH362" s="449"/>
      <c r="AI362" s="449"/>
      <c r="AM362" s="584"/>
      <c r="AN362" s="584"/>
      <c r="AO362" s="584"/>
      <c r="AP362" s="584"/>
      <c r="AQ362" s="584"/>
      <c r="AR362" s="584"/>
      <c r="AS362" s="584"/>
      <c r="AT362" s="584"/>
      <c r="AU362" s="584"/>
      <c r="AV362" s="584"/>
      <c r="AW362" s="584"/>
      <c r="AX362" s="584"/>
      <c r="AY362" s="584"/>
      <c r="AZ362" s="584"/>
      <c r="BA362" s="584"/>
      <c r="BB362" s="584"/>
      <c r="BC362" s="584"/>
      <c r="BD362" s="584"/>
      <c r="BG362" s="621"/>
      <c r="BH362" s="621"/>
      <c r="BI362" s="621"/>
      <c r="BJ362" s="621"/>
      <c r="BK362" s="621"/>
      <c r="BL362" s="621"/>
      <c r="BN362" s="621"/>
      <c r="BO362" s="621"/>
      <c r="BP362" s="621"/>
      <c r="BQ362" s="621"/>
      <c r="BR362" s="621"/>
      <c r="BS362" s="621"/>
      <c r="BT362" s="621"/>
      <c r="BU362" s="948"/>
      <c r="BW362" s="608"/>
      <c r="BX362" s="609"/>
    </row>
    <row r="363" spans="3:76" ht="19.5" customHeight="1" hidden="1" thickBot="1">
      <c r="C363" s="98" t="s">
        <v>583</v>
      </c>
      <c r="D363" s="98"/>
      <c r="E363" s="98"/>
      <c r="F363" s="98"/>
      <c r="G363" s="98"/>
      <c r="H363" s="98"/>
      <c r="I363" s="98"/>
      <c r="J363" s="98"/>
      <c r="K363" s="98"/>
      <c r="L363" s="98"/>
      <c r="M363" s="98"/>
      <c r="N363" s="98"/>
      <c r="O363" s="98"/>
      <c r="P363" s="98"/>
      <c r="Q363" s="98"/>
      <c r="R363" s="98"/>
      <c r="S363" s="98"/>
      <c r="T363" s="99"/>
      <c r="X363" s="100"/>
      <c r="Y363" s="101">
        <f>SUBTOTAL(9,X355:AB362)</f>
        <v>0</v>
      </c>
      <c r="Z363" s="101"/>
      <c r="AA363" s="101"/>
      <c r="AB363" s="101"/>
      <c r="AC363" s="133"/>
      <c r="AD363" s="133"/>
      <c r="AE363" s="101">
        <f>SUBTOTAL(9,AE355:AI362)</f>
        <v>0</v>
      </c>
      <c r="AF363" s="101"/>
      <c r="AG363" s="101"/>
      <c r="AH363" s="101"/>
      <c r="AI363" s="101"/>
      <c r="AM363" s="584"/>
      <c r="AN363" s="584"/>
      <c r="AO363" s="584"/>
      <c r="AP363" s="584"/>
      <c r="AQ363" s="584"/>
      <c r="AR363" s="584"/>
      <c r="AS363" s="584"/>
      <c r="AT363" s="584"/>
      <c r="AU363" s="584"/>
      <c r="AV363" s="584"/>
      <c r="AW363" s="584"/>
      <c r="AX363" s="584"/>
      <c r="AY363" s="584"/>
      <c r="AZ363" s="584"/>
      <c r="BA363" s="584"/>
      <c r="BB363" s="584"/>
      <c r="BC363" s="584"/>
      <c r="BD363" s="584"/>
      <c r="BG363" s="621"/>
      <c r="BH363" s="621"/>
      <c r="BI363" s="621"/>
      <c r="BJ363" s="621"/>
      <c r="BK363" s="621"/>
      <c r="BL363" s="621"/>
      <c r="BN363" s="621"/>
      <c r="BO363" s="621"/>
      <c r="BP363" s="621"/>
      <c r="BQ363" s="621"/>
      <c r="BR363" s="621"/>
      <c r="BS363" s="621"/>
      <c r="BT363" s="621"/>
      <c r="BU363" s="948">
        <f>'[1]Bao cao'!Y84</f>
        <v>0</v>
      </c>
      <c r="BV363" s="622">
        <f>'[1]Bao cao'!AG84</f>
        <v>0</v>
      </c>
      <c r="BW363" s="608"/>
      <c r="BX363" s="609"/>
    </row>
    <row r="364" spans="3:76" ht="19.5" customHeight="1" hidden="1" thickTop="1">
      <c r="C364" s="60"/>
      <c r="D364" s="60"/>
      <c r="E364" s="60"/>
      <c r="F364" s="60"/>
      <c r="G364" s="60"/>
      <c r="H364" s="60"/>
      <c r="I364" s="60"/>
      <c r="J364" s="60"/>
      <c r="K364" s="60"/>
      <c r="L364" s="60"/>
      <c r="M364" s="60"/>
      <c r="N364" s="60"/>
      <c r="O364" s="60"/>
      <c r="P364" s="60"/>
      <c r="Q364" s="60"/>
      <c r="R364" s="60"/>
      <c r="S364" s="60"/>
      <c r="T364" s="99"/>
      <c r="W364" s="100"/>
      <c r="X364" s="100"/>
      <c r="Y364" s="100"/>
      <c r="Z364" s="100"/>
      <c r="AA364" s="100"/>
      <c r="AB364" s="100"/>
      <c r="AD364" s="100"/>
      <c r="AE364" s="100"/>
      <c r="AF364" s="100"/>
      <c r="AG364" s="100"/>
      <c r="AH364" s="100"/>
      <c r="AI364" s="100"/>
      <c r="AM364" s="584"/>
      <c r="AN364" s="584"/>
      <c r="AO364" s="584"/>
      <c r="AP364" s="584"/>
      <c r="AQ364" s="584"/>
      <c r="AR364" s="584"/>
      <c r="AS364" s="584"/>
      <c r="AT364" s="584"/>
      <c r="AU364" s="584"/>
      <c r="AV364" s="584"/>
      <c r="AW364" s="584"/>
      <c r="AX364" s="584"/>
      <c r="AY364" s="584"/>
      <c r="AZ364" s="584"/>
      <c r="BA364" s="584"/>
      <c r="BB364" s="584"/>
      <c r="BC364" s="584"/>
      <c r="BD364" s="584"/>
      <c r="BG364" s="621"/>
      <c r="BH364" s="621"/>
      <c r="BI364" s="621"/>
      <c r="BJ364" s="621"/>
      <c r="BK364" s="621"/>
      <c r="BL364" s="621"/>
      <c r="BN364" s="621"/>
      <c r="BO364" s="621"/>
      <c r="BP364" s="621"/>
      <c r="BQ364" s="621"/>
      <c r="BR364" s="621"/>
      <c r="BS364" s="621"/>
      <c r="BT364" s="621"/>
      <c r="BU364" s="948"/>
      <c r="BW364" s="608"/>
      <c r="BX364" s="609"/>
    </row>
    <row r="365" spans="2:76" ht="19.5" customHeight="1" hidden="1">
      <c r="B365" s="61" t="s">
        <v>590</v>
      </c>
      <c r="C365" s="61" t="s">
        <v>591</v>
      </c>
      <c r="D365" s="60"/>
      <c r="E365" s="60"/>
      <c r="F365" s="60"/>
      <c r="G365" s="60"/>
      <c r="H365" s="60"/>
      <c r="I365" s="60"/>
      <c r="J365" s="60"/>
      <c r="K365" s="60"/>
      <c r="L365" s="60"/>
      <c r="M365" s="60"/>
      <c r="N365" s="60"/>
      <c r="O365" s="60"/>
      <c r="P365" s="60"/>
      <c r="Q365" s="60"/>
      <c r="R365" s="60"/>
      <c r="S365" s="60"/>
      <c r="T365" s="99"/>
      <c r="W365" s="100"/>
      <c r="X365" s="100"/>
      <c r="Y365" s="100"/>
      <c r="Z365" s="100"/>
      <c r="AA365" s="100"/>
      <c r="AB365" s="100"/>
      <c r="AD365" s="100"/>
      <c r="AE365" s="100"/>
      <c r="AF365" s="100"/>
      <c r="AG365" s="100"/>
      <c r="AH365" s="100"/>
      <c r="AI365" s="100"/>
      <c r="AM365" s="584"/>
      <c r="AN365" s="584"/>
      <c r="AO365" s="584"/>
      <c r="AP365" s="584"/>
      <c r="AQ365" s="584"/>
      <c r="AR365" s="584"/>
      <c r="AS365" s="584"/>
      <c r="AT365" s="584"/>
      <c r="AU365" s="584"/>
      <c r="AV365" s="584"/>
      <c r="AW365" s="584"/>
      <c r="AX365" s="584"/>
      <c r="AY365" s="584"/>
      <c r="AZ365" s="584"/>
      <c r="BA365" s="584"/>
      <c r="BB365" s="584"/>
      <c r="BC365" s="584"/>
      <c r="BD365" s="584"/>
      <c r="BG365" s="621"/>
      <c r="BH365" s="621"/>
      <c r="BI365" s="621"/>
      <c r="BJ365" s="621"/>
      <c r="BK365" s="621"/>
      <c r="BL365" s="621"/>
      <c r="BN365" s="621"/>
      <c r="BO365" s="621"/>
      <c r="BP365" s="621"/>
      <c r="BQ365" s="621"/>
      <c r="BR365" s="621"/>
      <c r="BS365" s="621"/>
      <c r="BT365" s="621"/>
      <c r="BU365" s="948"/>
      <c r="BW365" s="608"/>
      <c r="BX365" s="609"/>
    </row>
    <row r="366" spans="3:76" ht="19.5" customHeight="1" hidden="1">
      <c r="C366" s="116"/>
      <c r="D366" s="116"/>
      <c r="E366" s="116"/>
      <c r="F366" s="116"/>
      <c r="G366" s="116"/>
      <c r="H366" s="116"/>
      <c r="I366" s="116"/>
      <c r="J366" s="116"/>
      <c r="K366" s="116"/>
      <c r="L366" s="116"/>
      <c r="M366" s="116"/>
      <c r="N366" s="116"/>
      <c r="O366" s="116"/>
      <c r="P366" s="116"/>
      <c r="Q366" s="116"/>
      <c r="R366" s="116"/>
      <c r="S366" s="80"/>
      <c r="T366" s="80"/>
      <c r="U366" s="116"/>
      <c r="V366" s="116"/>
      <c r="X366" s="81"/>
      <c r="Y366" s="84" t="str">
        <f>'[1]Danh muc'!$B$17</f>
        <v>Số cuối năm</v>
      </c>
      <c r="Z366" s="85"/>
      <c r="AA366" s="85"/>
      <c r="AB366" s="85"/>
      <c r="AE366" s="84" t="str">
        <f>'[1]Danh muc'!$B$19</f>
        <v>Số đầu năm</v>
      </c>
      <c r="AF366" s="85"/>
      <c r="AG366" s="85"/>
      <c r="AH366" s="85"/>
      <c r="AI366" s="85"/>
      <c r="AM366" s="584"/>
      <c r="AN366" s="584"/>
      <c r="AO366" s="584"/>
      <c r="AP366" s="584"/>
      <c r="AQ366" s="584"/>
      <c r="AR366" s="584"/>
      <c r="AS366" s="584"/>
      <c r="AT366" s="584"/>
      <c r="AU366" s="584"/>
      <c r="AV366" s="584"/>
      <c r="AW366" s="584"/>
      <c r="AX366" s="584"/>
      <c r="AY366" s="584"/>
      <c r="AZ366" s="584"/>
      <c r="BA366" s="584"/>
      <c r="BB366" s="584"/>
      <c r="BC366" s="584"/>
      <c r="BD366" s="584"/>
      <c r="BG366" s="621"/>
      <c r="BH366" s="621"/>
      <c r="BI366" s="621"/>
      <c r="BJ366" s="621"/>
      <c r="BK366" s="621"/>
      <c r="BL366" s="621"/>
      <c r="BN366" s="621"/>
      <c r="BO366" s="621"/>
      <c r="BP366" s="621"/>
      <c r="BQ366" s="621"/>
      <c r="BR366" s="621"/>
      <c r="BS366" s="621"/>
      <c r="BT366" s="621"/>
      <c r="BU366" s="948"/>
      <c r="BW366" s="608"/>
      <c r="BX366" s="609"/>
    </row>
    <row r="367" spans="3:76" ht="19.5" customHeight="1" hidden="1">
      <c r="C367" s="959" t="s">
        <v>592</v>
      </c>
      <c r="D367" s="61"/>
      <c r="E367" s="61"/>
      <c r="F367" s="61"/>
      <c r="G367" s="61"/>
      <c r="H367" s="61"/>
      <c r="I367" s="61"/>
      <c r="J367" s="61"/>
      <c r="K367" s="61"/>
      <c r="L367" s="61"/>
      <c r="M367" s="61"/>
      <c r="N367" s="61"/>
      <c r="O367" s="61"/>
      <c r="P367" s="61"/>
      <c r="Q367" s="61"/>
      <c r="R367" s="61"/>
      <c r="S367" s="119"/>
      <c r="T367" s="119"/>
      <c r="X367" s="100"/>
      <c r="Y367" s="444"/>
      <c r="Z367" s="444"/>
      <c r="AA367" s="444"/>
      <c r="AB367" s="444"/>
      <c r="AC367" s="90"/>
      <c r="AD367" s="90"/>
      <c r="AE367" s="444"/>
      <c r="AF367" s="444"/>
      <c r="AG367" s="444"/>
      <c r="AH367" s="444"/>
      <c r="AI367" s="444"/>
      <c r="AM367" s="584"/>
      <c r="AN367" s="584"/>
      <c r="AO367" s="584"/>
      <c r="AP367" s="584"/>
      <c r="AQ367" s="584"/>
      <c r="AR367" s="584"/>
      <c r="AS367" s="584"/>
      <c r="AT367" s="584"/>
      <c r="AU367" s="584"/>
      <c r="AV367" s="584"/>
      <c r="AW367" s="584"/>
      <c r="AX367" s="584"/>
      <c r="AY367" s="584"/>
      <c r="AZ367" s="584"/>
      <c r="BA367" s="584"/>
      <c r="BB367" s="584"/>
      <c r="BC367" s="584"/>
      <c r="BD367" s="584"/>
      <c r="BG367" s="621"/>
      <c r="BH367" s="621"/>
      <c r="BI367" s="621"/>
      <c r="BJ367" s="621"/>
      <c r="BK367" s="621"/>
      <c r="BL367" s="621"/>
      <c r="BN367" s="621"/>
      <c r="BO367" s="621"/>
      <c r="BP367" s="621"/>
      <c r="BQ367" s="621"/>
      <c r="BR367" s="621"/>
      <c r="BS367" s="621"/>
      <c r="BT367" s="621"/>
      <c r="BU367" s="948"/>
      <c r="BW367" s="608"/>
      <c r="BX367" s="609"/>
    </row>
    <row r="368" spans="3:76" ht="19.5" customHeight="1" hidden="1">
      <c r="C368" s="86" t="s">
        <v>593</v>
      </c>
      <c r="D368" s="61"/>
      <c r="E368" s="61"/>
      <c r="F368" s="61"/>
      <c r="G368" s="61"/>
      <c r="H368" s="61"/>
      <c r="I368" s="61"/>
      <c r="J368" s="61"/>
      <c r="K368" s="61"/>
      <c r="L368" s="61"/>
      <c r="M368" s="61"/>
      <c r="N368" s="61"/>
      <c r="O368" s="61"/>
      <c r="P368" s="61"/>
      <c r="Q368" s="61"/>
      <c r="R368" s="61"/>
      <c r="S368" s="81"/>
      <c r="T368" s="81"/>
      <c r="X368" s="88"/>
      <c r="Y368" s="91"/>
      <c r="Z368" s="91"/>
      <c r="AA368" s="91"/>
      <c r="AB368" s="91"/>
      <c r="AC368" s="90"/>
      <c r="AD368" s="90"/>
      <c r="AE368" s="91"/>
      <c r="AF368" s="91"/>
      <c r="AG368" s="91"/>
      <c r="AH368" s="91"/>
      <c r="AI368" s="91"/>
      <c r="AM368" s="584"/>
      <c r="AN368" s="584"/>
      <c r="AO368" s="584"/>
      <c r="AP368" s="584"/>
      <c r="AQ368" s="584"/>
      <c r="AR368" s="584"/>
      <c r="AS368" s="584"/>
      <c r="AT368" s="584"/>
      <c r="AU368" s="584"/>
      <c r="AV368" s="584"/>
      <c r="AW368" s="584"/>
      <c r="AX368" s="584"/>
      <c r="AY368" s="584"/>
      <c r="AZ368" s="584"/>
      <c r="BA368" s="584"/>
      <c r="BB368" s="584"/>
      <c r="BC368" s="584"/>
      <c r="BD368" s="584"/>
      <c r="BG368" s="621"/>
      <c r="BH368" s="621"/>
      <c r="BI368" s="621"/>
      <c r="BJ368" s="621"/>
      <c r="BK368" s="621"/>
      <c r="BL368" s="621"/>
      <c r="BN368" s="621"/>
      <c r="BO368" s="621"/>
      <c r="BP368" s="621"/>
      <c r="BQ368" s="621"/>
      <c r="BR368" s="621"/>
      <c r="BS368" s="621"/>
      <c r="BT368" s="621"/>
      <c r="BU368" s="948"/>
      <c r="BW368" s="608"/>
      <c r="BX368" s="609"/>
    </row>
    <row r="369" spans="3:76" ht="19.5" customHeight="1" hidden="1">
      <c r="C369" s="62" t="s">
        <v>594</v>
      </c>
      <c r="S369" s="81"/>
      <c r="T369" s="81"/>
      <c r="X369" s="408"/>
      <c r="Y369" s="445"/>
      <c r="Z369" s="445"/>
      <c r="AA369" s="445"/>
      <c r="AB369" s="445"/>
      <c r="AC369" s="90"/>
      <c r="AD369" s="90"/>
      <c r="AE369" s="91"/>
      <c r="AF369" s="91"/>
      <c r="AG369" s="91"/>
      <c r="AH369" s="91"/>
      <c r="AI369" s="91"/>
      <c r="AM369" s="584"/>
      <c r="AN369" s="584"/>
      <c r="AO369" s="584"/>
      <c r="AP369" s="584"/>
      <c r="AQ369" s="584"/>
      <c r="AR369" s="584"/>
      <c r="AS369" s="584"/>
      <c r="AT369" s="584"/>
      <c r="AU369" s="584"/>
      <c r="AV369" s="584"/>
      <c r="AW369" s="584"/>
      <c r="AX369" s="584"/>
      <c r="AY369" s="584"/>
      <c r="AZ369" s="584"/>
      <c r="BA369" s="584"/>
      <c r="BB369" s="584"/>
      <c r="BC369" s="584"/>
      <c r="BD369" s="584"/>
      <c r="BG369" s="621"/>
      <c r="BH369" s="621"/>
      <c r="BI369" s="621"/>
      <c r="BJ369" s="621"/>
      <c r="BK369" s="621"/>
      <c r="BL369" s="621"/>
      <c r="BN369" s="621"/>
      <c r="BO369" s="621"/>
      <c r="BP369" s="621"/>
      <c r="BQ369" s="621"/>
      <c r="BR369" s="621"/>
      <c r="BS369" s="621"/>
      <c r="BT369" s="621"/>
      <c r="BU369" s="948"/>
      <c r="BW369" s="608"/>
      <c r="BX369" s="609"/>
    </row>
    <row r="370" spans="3:76" ht="19.5" customHeight="1" hidden="1">
      <c r="C370" s="62" t="s">
        <v>589</v>
      </c>
      <c r="S370" s="119"/>
      <c r="T370" s="119"/>
      <c r="X370" s="446"/>
      <c r="Y370" s="450"/>
      <c r="Z370" s="450"/>
      <c r="AA370" s="450"/>
      <c r="AB370" s="450"/>
      <c r="AC370" s="128"/>
      <c r="AD370" s="90"/>
      <c r="AE370" s="450"/>
      <c r="AF370" s="450"/>
      <c r="AG370" s="450"/>
      <c r="AH370" s="450"/>
      <c r="AI370" s="450"/>
      <c r="AM370" s="584"/>
      <c r="AN370" s="584"/>
      <c r="AO370" s="584"/>
      <c r="AP370" s="584"/>
      <c r="AQ370" s="584"/>
      <c r="AR370" s="584"/>
      <c r="AS370" s="584"/>
      <c r="AT370" s="584"/>
      <c r="AU370" s="584"/>
      <c r="AV370" s="584"/>
      <c r="AW370" s="584"/>
      <c r="AX370" s="584"/>
      <c r="AY370" s="584"/>
      <c r="AZ370" s="584"/>
      <c r="BA370" s="584"/>
      <c r="BB370" s="584"/>
      <c r="BC370" s="584"/>
      <c r="BD370" s="584"/>
      <c r="BG370" s="621"/>
      <c r="BH370" s="621"/>
      <c r="BI370" s="621"/>
      <c r="BJ370" s="621"/>
      <c r="BK370" s="621"/>
      <c r="BL370" s="621"/>
      <c r="BN370" s="621"/>
      <c r="BO370" s="621"/>
      <c r="BP370" s="621"/>
      <c r="BQ370" s="621"/>
      <c r="BR370" s="621"/>
      <c r="BS370" s="621"/>
      <c r="BT370" s="621"/>
      <c r="BU370" s="948"/>
      <c r="BW370" s="608"/>
      <c r="BX370" s="609"/>
    </row>
    <row r="371" spans="3:76" ht="5.25" customHeight="1" hidden="1" thickBot="1">
      <c r="C371" s="451" t="s">
        <v>591</v>
      </c>
      <c r="D371" s="451"/>
      <c r="E371" s="451"/>
      <c r="F371" s="451"/>
      <c r="G371" s="451"/>
      <c r="H371" s="451"/>
      <c r="I371" s="451"/>
      <c r="J371" s="451"/>
      <c r="K371" s="451"/>
      <c r="L371" s="451"/>
      <c r="M371" s="451"/>
      <c r="N371" s="451"/>
      <c r="O371" s="451"/>
      <c r="P371" s="451"/>
      <c r="Q371" s="451"/>
      <c r="R371" s="451"/>
      <c r="S371" s="451"/>
      <c r="T371" s="99"/>
      <c r="X371" s="100"/>
      <c r="Y371" s="101">
        <f>SUBTOTAL(9,X367:AB370)</f>
        <v>0</v>
      </c>
      <c r="Z371" s="101"/>
      <c r="AA371" s="101"/>
      <c r="AB371" s="101"/>
      <c r="AC371" s="90"/>
      <c r="AD371" s="90"/>
      <c r="AE371" s="101">
        <f>SUBTOTAL(9,AE367:AI370)</f>
        <v>0</v>
      </c>
      <c r="AF371" s="101"/>
      <c r="AG371" s="101"/>
      <c r="AH371" s="101"/>
      <c r="AI371" s="101"/>
      <c r="AM371" s="584"/>
      <c r="AN371" s="584"/>
      <c r="AO371" s="584"/>
      <c r="AP371" s="584"/>
      <c r="AQ371" s="584"/>
      <c r="AR371" s="584"/>
      <c r="AS371" s="584"/>
      <c r="AT371" s="584"/>
      <c r="AU371" s="584"/>
      <c r="AV371" s="584"/>
      <c r="AW371" s="584"/>
      <c r="AX371" s="584"/>
      <c r="AY371" s="584"/>
      <c r="AZ371" s="584"/>
      <c r="BA371" s="584"/>
      <c r="BB371" s="584"/>
      <c r="BC371" s="584"/>
      <c r="BD371" s="584"/>
      <c r="BG371" s="621"/>
      <c r="BH371" s="621"/>
      <c r="BI371" s="621"/>
      <c r="BJ371" s="621"/>
      <c r="BK371" s="621"/>
      <c r="BL371" s="621"/>
      <c r="BN371" s="621"/>
      <c r="BO371" s="621"/>
      <c r="BP371" s="621"/>
      <c r="BQ371" s="621"/>
      <c r="BR371" s="621"/>
      <c r="BS371" s="621"/>
      <c r="BT371" s="621"/>
      <c r="BU371" s="948">
        <f>'[1]Bao cao'!Y116</f>
        <v>0</v>
      </c>
      <c r="BV371" s="622">
        <f>'[1]Bao cao'!AG116</f>
        <v>0</v>
      </c>
      <c r="BW371" s="608"/>
      <c r="BX371" s="609"/>
    </row>
    <row r="372" spans="1:76" ht="19.5" customHeight="1">
      <c r="A372" s="78" t="s">
        <v>595</v>
      </c>
      <c r="B372" s="61" t="s">
        <v>349</v>
      </c>
      <c r="C372" s="103" t="s">
        <v>596</v>
      </c>
      <c r="AK372" s="584">
        <v>21</v>
      </c>
      <c r="AL372" s="584" t="s">
        <v>349</v>
      </c>
      <c r="AM372" s="610" t="s">
        <v>908</v>
      </c>
      <c r="BW372" s="608"/>
      <c r="BX372" s="609"/>
    </row>
    <row r="373" spans="1:76" ht="19.5" customHeight="1">
      <c r="A373" s="78"/>
      <c r="C373" s="103"/>
      <c r="AM373" s="610"/>
      <c r="BW373" s="608"/>
      <c r="BX373" s="609"/>
    </row>
    <row r="374" spans="2:76" ht="19.5" customHeight="1">
      <c r="B374" s="61" t="s">
        <v>597</v>
      </c>
      <c r="C374" s="103"/>
      <c r="AC374" s="77"/>
      <c r="AD374" s="77"/>
      <c r="AE374" s="77"/>
      <c r="AF374" s="77"/>
      <c r="AG374" s="77"/>
      <c r="AH374" s="77"/>
      <c r="AI374" s="77"/>
      <c r="AM374" s="610" t="s">
        <v>909</v>
      </c>
      <c r="BW374" s="608"/>
      <c r="BX374" s="609"/>
    </row>
    <row r="375" spans="75:76" ht="9.75" customHeight="1">
      <c r="BW375" s="608"/>
      <c r="BX375" s="609"/>
    </row>
    <row r="376" spans="2:76" ht="44.25" customHeight="1">
      <c r="B376" s="452"/>
      <c r="C376" s="152"/>
      <c r="D376" s="152"/>
      <c r="E376" s="152"/>
      <c r="F376" s="152"/>
      <c r="G376" s="152"/>
      <c r="H376" s="152"/>
      <c r="I376" s="453"/>
      <c r="J376" s="960"/>
      <c r="K376" s="960"/>
      <c r="L376" s="454" t="s">
        <v>598</v>
      </c>
      <c r="M376" s="454"/>
      <c r="N376" s="454"/>
      <c r="O376" s="454"/>
      <c r="P376" s="454"/>
      <c r="Q376" s="961" t="s">
        <v>599</v>
      </c>
      <c r="R376" s="961"/>
      <c r="S376" s="961"/>
      <c r="T376" s="961"/>
      <c r="U376" s="961"/>
      <c r="V376" s="961" t="s">
        <v>600</v>
      </c>
      <c r="W376" s="961"/>
      <c r="X376" s="961"/>
      <c r="Y376" s="961"/>
      <c r="Z376" s="961" t="s">
        <v>601</v>
      </c>
      <c r="AA376" s="961"/>
      <c r="AB376" s="961"/>
      <c r="AC376" s="455" t="s">
        <v>602</v>
      </c>
      <c r="AD376" s="455"/>
      <c r="AE376" s="455"/>
      <c r="AF376" s="455"/>
      <c r="AG376" s="961" t="s">
        <v>355</v>
      </c>
      <c r="AH376" s="961"/>
      <c r="AI376" s="961"/>
      <c r="AJ376" s="961"/>
      <c r="AM376" s="653"/>
      <c r="AN376" s="653"/>
      <c r="AO376" s="653"/>
      <c r="AP376" s="653"/>
      <c r="AQ376" s="653"/>
      <c r="AR376" s="653"/>
      <c r="AS376" s="653"/>
      <c r="AT376" s="653"/>
      <c r="AU376" s="962" t="s">
        <v>910</v>
      </c>
      <c r="AV376" s="962"/>
      <c r="AW376" s="962"/>
      <c r="AX376" s="962"/>
      <c r="AY376" s="962"/>
      <c r="AZ376" s="962" t="s">
        <v>911</v>
      </c>
      <c r="BA376" s="962"/>
      <c r="BB376" s="962"/>
      <c r="BC376" s="962"/>
      <c r="BD376" s="962"/>
      <c r="BE376" s="962" t="s">
        <v>600</v>
      </c>
      <c r="BF376" s="962"/>
      <c r="BG376" s="962"/>
      <c r="BH376" s="962"/>
      <c r="BI376" s="962"/>
      <c r="BJ376" s="962" t="s">
        <v>601</v>
      </c>
      <c r="BK376" s="962"/>
      <c r="BL376" s="962"/>
      <c r="BM376" s="962"/>
      <c r="BN376" s="962"/>
      <c r="BO376" s="963" t="s">
        <v>912</v>
      </c>
      <c r="BP376" s="963"/>
      <c r="BQ376" s="963"/>
      <c r="BR376" s="963"/>
      <c r="BS376" s="963"/>
      <c r="BT376" s="964"/>
      <c r="BW376" s="608"/>
      <c r="BX376" s="609"/>
    </row>
    <row r="377" spans="1:78" s="971" customFormat="1" ht="29.25" customHeight="1">
      <c r="A377" s="109"/>
      <c r="B377" s="456" t="s">
        <v>603</v>
      </c>
      <c r="C377" s="456"/>
      <c r="D377" s="456"/>
      <c r="E377" s="456"/>
      <c r="F377" s="456"/>
      <c r="G377" s="456"/>
      <c r="H377" s="456"/>
      <c r="I377" s="456"/>
      <c r="J377" s="456"/>
      <c r="K377" s="456"/>
      <c r="L377" s="965">
        <f>'[1]Danh muc'!J125</f>
        <v>12000000000</v>
      </c>
      <c r="M377" s="965"/>
      <c r="N377" s="965"/>
      <c r="O377" s="965"/>
      <c r="P377" s="965"/>
      <c r="Q377" s="965">
        <v>207972304</v>
      </c>
      <c r="R377" s="965"/>
      <c r="S377" s="965"/>
      <c r="T377" s="965"/>
      <c r="U377" s="965"/>
      <c r="V377" s="965">
        <v>95371038</v>
      </c>
      <c r="W377" s="965"/>
      <c r="X377" s="965"/>
      <c r="Y377" s="965"/>
      <c r="Z377" s="965"/>
      <c r="AA377" s="965"/>
      <c r="AB377" s="965"/>
      <c r="AC377" s="965">
        <v>884640010</v>
      </c>
      <c r="AD377" s="965"/>
      <c r="AE377" s="965"/>
      <c r="AF377" s="965"/>
      <c r="AG377" s="965">
        <f>SUM(L377:AF377)</f>
        <v>13187983352</v>
      </c>
      <c r="AH377" s="965"/>
      <c r="AI377" s="965"/>
      <c r="AJ377" s="965"/>
      <c r="AK377" s="743"/>
      <c r="AL377" s="743"/>
      <c r="AM377" s="966" t="s">
        <v>913</v>
      </c>
      <c r="AN377" s="967"/>
      <c r="AO377" s="967"/>
      <c r="AP377" s="967"/>
      <c r="AQ377" s="967"/>
      <c r="AR377" s="967"/>
      <c r="AS377" s="967"/>
      <c r="AT377" s="967"/>
      <c r="AU377" s="968"/>
      <c r="AV377" s="968"/>
      <c r="AW377" s="968"/>
      <c r="AX377" s="968"/>
      <c r="AY377" s="968"/>
      <c r="AZ377" s="968"/>
      <c r="BA377" s="968"/>
      <c r="BB377" s="968"/>
      <c r="BC377" s="968"/>
      <c r="BD377" s="968"/>
      <c r="BE377" s="968"/>
      <c r="BF377" s="968"/>
      <c r="BG377" s="968"/>
      <c r="BH377" s="968"/>
      <c r="BI377" s="968"/>
      <c r="BJ377" s="968"/>
      <c r="BK377" s="968"/>
      <c r="BL377" s="968"/>
      <c r="BM377" s="968"/>
      <c r="BN377" s="968"/>
      <c r="BO377" s="747">
        <f>SUM(AU377:BN377)</f>
        <v>0</v>
      </c>
      <c r="BP377" s="747"/>
      <c r="BQ377" s="747"/>
      <c r="BR377" s="747"/>
      <c r="BS377" s="747"/>
      <c r="BT377" s="745"/>
      <c r="BU377" s="969"/>
      <c r="BV377" s="970"/>
      <c r="BW377" s="608"/>
      <c r="BX377" s="609"/>
      <c r="BZ377" s="724">
        <v>884640010</v>
      </c>
    </row>
    <row r="378" spans="2:78" ht="20.25" customHeight="1">
      <c r="B378" s="457" t="s">
        <v>604</v>
      </c>
      <c r="C378" s="457"/>
      <c r="D378" s="457"/>
      <c r="E378" s="457"/>
      <c r="F378" s="457"/>
      <c r="G378" s="457"/>
      <c r="H378" s="457"/>
      <c r="I378" s="457"/>
      <c r="J378" s="457"/>
      <c r="K378" s="457"/>
      <c r="L378" s="972"/>
      <c r="M378" s="972"/>
      <c r="N378" s="972"/>
      <c r="O378" s="972"/>
      <c r="P378" s="972"/>
      <c r="Q378" s="973">
        <f>Q379+Q380</f>
        <v>70314401</v>
      </c>
      <c r="R378" s="973"/>
      <c r="S378" s="973"/>
      <c r="T378" s="973"/>
      <c r="U378" s="973"/>
      <c r="V378" s="973">
        <f>V379+V380</f>
        <v>70314401</v>
      </c>
      <c r="W378" s="973"/>
      <c r="X378" s="973"/>
      <c r="Y378" s="973"/>
      <c r="Z378" s="973">
        <f>Z379+Z380</f>
        <v>35157200</v>
      </c>
      <c r="AA378" s="973"/>
      <c r="AB378" s="973"/>
      <c r="AC378" s="973">
        <f>AC379+AC380</f>
        <v>0</v>
      </c>
      <c r="AD378" s="973"/>
      <c r="AE378" s="973"/>
      <c r="AF378" s="973"/>
      <c r="AG378" s="974">
        <f aca="true" t="shared" si="4" ref="AG378:AG390">SUM(L378:AF378)</f>
        <v>175786002</v>
      </c>
      <c r="AH378" s="974"/>
      <c r="AI378" s="974"/>
      <c r="AJ378" s="974"/>
      <c r="AM378" s="756" t="s">
        <v>914</v>
      </c>
      <c r="AN378" s="727"/>
      <c r="AO378" s="727"/>
      <c r="AP378" s="727"/>
      <c r="AQ378" s="727"/>
      <c r="AR378" s="727"/>
      <c r="AS378" s="727"/>
      <c r="AT378" s="727"/>
      <c r="AU378" s="728">
        <f>SUM(AU381:AY381)</f>
        <v>0</v>
      </c>
      <c r="AV378" s="728"/>
      <c r="AW378" s="728"/>
      <c r="AX378" s="728"/>
      <c r="AY378" s="728"/>
      <c r="AZ378" s="728">
        <f>SUM(AZ381:BD381)</f>
        <v>0</v>
      </c>
      <c r="BA378" s="728"/>
      <c r="BB378" s="728"/>
      <c r="BC378" s="728"/>
      <c r="BD378" s="728"/>
      <c r="BE378" s="728">
        <f>SUM(BE381:BI381)</f>
        <v>0</v>
      </c>
      <c r="BF378" s="728"/>
      <c r="BG378" s="728"/>
      <c r="BH378" s="728"/>
      <c r="BI378" s="728"/>
      <c r="BJ378" s="728">
        <f>SUM(BJ381:BN381)</f>
        <v>0</v>
      </c>
      <c r="BK378" s="728"/>
      <c r="BL378" s="728"/>
      <c r="BM378" s="728"/>
      <c r="BN378" s="728"/>
      <c r="BO378" s="728">
        <f>SUM(BO381:BS381)</f>
        <v>0</v>
      </c>
      <c r="BP378" s="728"/>
      <c r="BQ378" s="728"/>
      <c r="BR378" s="728"/>
      <c r="BS378" s="728"/>
      <c r="BT378" s="734"/>
      <c r="BW378" s="608"/>
      <c r="BX378" s="609"/>
      <c r="BZ378" s="587">
        <v>70314401</v>
      </c>
    </row>
    <row r="379" spans="1:78" s="195" customFormat="1" ht="20.25" customHeight="1">
      <c r="A379" s="109"/>
      <c r="B379" s="458" t="s">
        <v>605</v>
      </c>
      <c r="C379" s="458"/>
      <c r="D379" s="458"/>
      <c r="E379" s="458"/>
      <c r="F379" s="458"/>
      <c r="G379" s="458"/>
      <c r="H379" s="458"/>
      <c r="I379" s="458"/>
      <c r="J379" s="458"/>
      <c r="K379" s="458"/>
      <c r="L379" s="975"/>
      <c r="M379" s="975"/>
      <c r="N379" s="975"/>
      <c r="O379" s="975"/>
      <c r="P379" s="975"/>
      <c r="Q379" s="976"/>
      <c r="R379" s="976"/>
      <c r="S379" s="976"/>
      <c r="T379" s="976"/>
      <c r="U379" s="976"/>
      <c r="V379" s="976"/>
      <c r="W379" s="976"/>
      <c r="X379" s="976"/>
      <c r="Y379" s="976"/>
      <c r="Z379" s="976"/>
      <c r="AA379" s="976"/>
      <c r="AB379" s="976"/>
      <c r="AC379" s="976"/>
      <c r="AD379" s="976"/>
      <c r="AE379" s="976"/>
      <c r="AF379" s="976"/>
      <c r="AG379" s="977">
        <f t="shared" si="4"/>
        <v>0</v>
      </c>
      <c r="AH379" s="977"/>
      <c r="AI379" s="977"/>
      <c r="AJ379" s="977"/>
      <c r="AK379" s="743"/>
      <c r="AL379" s="743"/>
      <c r="AM379" s="736"/>
      <c r="AN379" s="737"/>
      <c r="AO379" s="737"/>
      <c r="AP379" s="737"/>
      <c r="AQ379" s="737"/>
      <c r="AR379" s="737"/>
      <c r="AS379" s="737"/>
      <c r="AT379" s="737"/>
      <c r="AU379" s="744"/>
      <c r="AV379" s="744"/>
      <c r="AW379" s="744"/>
      <c r="AX379" s="744"/>
      <c r="AY379" s="744"/>
      <c r="AZ379" s="744"/>
      <c r="BA379" s="744"/>
      <c r="BB379" s="744"/>
      <c r="BC379" s="744"/>
      <c r="BD379" s="744"/>
      <c r="BE379" s="744"/>
      <c r="BF379" s="744"/>
      <c r="BG379" s="744"/>
      <c r="BH379" s="744"/>
      <c r="BI379" s="744"/>
      <c r="BJ379" s="744"/>
      <c r="BK379" s="744"/>
      <c r="BL379" s="744"/>
      <c r="BM379" s="744"/>
      <c r="BN379" s="744"/>
      <c r="BO379" s="744"/>
      <c r="BP379" s="744"/>
      <c r="BQ379" s="744"/>
      <c r="BR379" s="744"/>
      <c r="BS379" s="744"/>
      <c r="BT379" s="744"/>
      <c r="BU379" s="742"/>
      <c r="BV379" s="742"/>
      <c r="BW379" s="934"/>
      <c r="BX379" s="917"/>
      <c r="BZ379" s="587"/>
    </row>
    <row r="380" spans="1:78" s="195" customFormat="1" ht="20.25" customHeight="1">
      <c r="A380" s="109"/>
      <c r="B380" s="458" t="s">
        <v>606</v>
      </c>
      <c r="C380" s="458"/>
      <c r="D380" s="458"/>
      <c r="E380" s="458"/>
      <c r="F380" s="458"/>
      <c r="G380" s="458"/>
      <c r="H380" s="458"/>
      <c r="I380" s="458"/>
      <c r="J380" s="458"/>
      <c r="K380" s="458"/>
      <c r="L380" s="975"/>
      <c r="M380" s="975"/>
      <c r="N380" s="975"/>
      <c r="O380" s="975"/>
      <c r="P380" s="975"/>
      <c r="Q380" s="975">
        <v>70314401</v>
      </c>
      <c r="R380" s="975"/>
      <c r="S380" s="975"/>
      <c r="T380" s="975"/>
      <c r="U380" s="975"/>
      <c r="V380" s="976">
        <v>70314401</v>
      </c>
      <c r="W380" s="976"/>
      <c r="X380" s="976"/>
      <c r="Y380" s="976"/>
      <c r="Z380" s="976">
        <v>35157200</v>
      </c>
      <c r="AA380" s="976"/>
      <c r="AB380" s="976"/>
      <c r="AC380" s="976"/>
      <c r="AD380" s="976"/>
      <c r="AE380" s="976"/>
      <c r="AF380" s="976"/>
      <c r="AG380" s="977">
        <f t="shared" si="4"/>
        <v>175786002</v>
      </c>
      <c r="AH380" s="977"/>
      <c r="AI380" s="977"/>
      <c r="AJ380" s="977"/>
      <c r="AK380" s="743"/>
      <c r="AL380" s="743"/>
      <c r="AM380" s="736"/>
      <c r="AN380" s="737"/>
      <c r="AO380" s="737"/>
      <c r="AP380" s="737"/>
      <c r="AQ380" s="737"/>
      <c r="AR380" s="737"/>
      <c r="AS380" s="737"/>
      <c r="AT380" s="737"/>
      <c r="AU380" s="744"/>
      <c r="AV380" s="744"/>
      <c r="AW380" s="744"/>
      <c r="AX380" s="744"/>
      <c r="AY380" s="744"/>
      <c r="AZ380" s="744"/>
      <c r="BA380" s="744"/>
      <c r="BB380" s="744"/>
      <c r="BC380" s="744"/>
      <c r="BD380" s="744"/>
      <c r="BE380" s="744"/>
      <c r="BF380" s="744"/>
      <c r="BG380" s="744"/>
      <c r="BH380" s="744"/>
      <c r="BI380" s="744"/>
      <c r="BJ380" s="744"/>
      <c r="BK380" s="744"/>
      <c r="BL380" s="744"/>
      <c r="BM380" s="744"/>
      <c r="BN380" s="744"/>
      <c r="BO380" s="744"/>
      <c r="BP380" s="744"/>
      <c r="BQ380" s="744"/>
      <c r="BR380" s="744"/>
      <c r="BS380" s="744"/>
      <c r="BT380" s="744"/>
      <c r="BU380" s="742"/>
      <c r="BV380" s="742"/>
      <c r="BW380" s="934"/>
      <c r="BX380" s="917"/>
      <c r="BZ380" s="587"/>
    </row>
    <row r="381" spans="1:78" s="971" customFormat="1" ht="20.25" customHeight="1">
      <c r="A381" s="109"/>
      <c r="B381" s="457" t="s">
        <v>607</v>
      </c>
      <c r="C381" s="457"/>
      <c r="D381" s="457"/>
      <c r="E381" s="457"/>
      <c r="F381" s="457"/>
      <c r="G381" s="457"/>
      <c r="H381" s="457"/>
      <c r="I381" s="457"/>
      <c r="J381" s="457"/>
      <c r="K381" s="457"/>
      <c r="L381" s="972"/>
      <c r="M381" s="972"/>
      <c r="N381" s="972"/>
      <c r="O381" s="972"/>
      <c r="P381" s="972"/>
      <c r="Q381" s="973">
        <f>Q382+Q383</f>
        <v>0</v>
      </c>
      <c r="R381" s="973"/>
      <c r="S381" s="973"/>
      <c r="T381" s="973"/>
      <c r="U381" s="973"/>
      <c r="V381" s="973">
        <f>V382+V383</f>
        <v>0</v>
      </c>
      <c r="W381" s="973"/>
      <c r="X381" s="973"/>
      <c r="Y381" s="973"/>
      <c r="Z381" s="973">
        <f>Z382+Z383</f>
        <v>0</v>
      </c>
      <c r="AA381" s="973"/>
      <c r="AB381" s="973"/>
      <c r="AC381" s="973">
        <f>AC382+AC383</f>
        <v>2417928814</v>
      </c>
      <c r="AD381" s="973"/>
      <c r="AE381" s="973"/>
      <c r="AF381" s="973"/>
      <c r="AG381" s="974">
        <f t="shared" si="4"/>
        <v>2417928814</v>
      </c>
      <c r="AH381" s="974"/>
      <c r="AI381" s="974"/>
      <c r="AJ381" s="974"/>
      <c r="AK381" s="743"/>
      <c r="AL381" s="743"/>
      <c r="AM381" s="966" t="s">
        <v>915</v>
      </c>
      <c r="AN381" s="967"/>
      <c r="AO381" s="967"/>
      <c r="AP381" s="967"/>
      <c r="AQ381" s="967"/>
      <c r="AR381" s="967"/>
      <c r="AS381" s="967"/>
      <c r="AT381" s="967"/>
      <c r="AU381" s="978"/>
      <c r="AV381" s="978"/>
      <c r="AW381" s="978"/>
      <c r="AX381" s="978"/>
      <c r="AY381" s="978"/>
      <c r="AZ381" s="978"/>
      <c r="BA381" s="978"/>
      <c r="BB381" s="978"/>
      <c r="BC381" s="978"/>
      <c r="BD381" s="978"/>
      <c r="BE381" s="978"/>
      <c r="BF381" s="978"/>
      <c r="BG381" s="978"/>
      <c r="BH381" s="978"/>
      <c r="BI381" s="978"/>
      <c r="BJ381" s="978"/>
      <c r="BK381" s="978"/>
      <c r="BL381" s="978"/>
      <c r="BM381" s="978"/>
      <c r="BN381" s="978"/>
      <c r="BO381" s="747">
        <f>SUM(AU381:BN381)</f>
        <v>0</v>
      </c>
      <c r="BP381" s="747"/>
      <c r="BQ381" s="747"/>
      <c r="BR381" s="747"/>
      <c r="BS381" s="747"/>
      <c r="BT381" s="745"/>
      <c r="BU381" s="970"/>
      <c r="BV381" s="970"/>
      <c r="BW381" s="608"/>
      <c r="BX381" s="609"/>
      <c r="BZ381" s="724"/>
    </row>
    <row r="382" spans="1:78" s="195" customFormat="1" ht="20.25" customHeight="1">
      <c r="A382" s="109"/>
      <c r="B382" s="458" t="s">
        <v>608</v>
      </c>
      <c r="C382" s="458"/>
      <c r="D382" s="458"/>
      <c r="E382" s="458"/>
      <c r="F382" s="458"/>
      <c r="G382" s="458"/>
      <c r="H382" s="458"/>
      <c r="I382" s="458"/>
      <c r="J382" s="458"/>
      <c r="K382" s="458"/>
      <c r="L382" s="975"/>
      <c r="M382" s="975"/>
      <c r="N382" s="975"/>
      <c r="O382" s="975"/>
      <c r="P382" s="975"/>
      <c r="Q382" s="976"/>
      <c r="R382" s="976"/>
      <c r="S382" s="976"/>
      <c r="T382" s="976"/>
      <c r="U382" s="976"/>
      <c r="V382" s="976"/>
      <c r="W382" s="976"/>
      <c r="X382" s="976"/>
      <c r="Y382" s="976"/>
      <c r="Z382" s="976"/>
      <c r="AA382" s="976"/>
      <c r="AB382" s="976"/>
      <c r="AC382" s="976">
        <v>2206985612</v>
      </c>
      <c r="AD382" s="976"/>
      <c r="AE382" s="976"/>
      <c r="AF382" s="976"/>
      <c r="AG382" s="977">
        <f t="shared" si="4"/>
        <v>2206985612</v>
      </c>
      <c r="AH382" s="977"/>
      <c r="AI382" s="977"/>
      <c r="AJ382" s="977"/>
      <c r="AK382" s="743"/>
      <c r="AL382" s="743"/>
      <c r="AM382" s="736" t="s">
        <v>916</v>
      </c>
      <c r="AN382" s="737"/>
      <c r="AO382" s="737"/>
      <c r="AP382" s="737"/>
      <c r="AQ382" s="737"/>
      <c r="AR382" s="737"/>
      <c r="AS382" s="737"/>
      <c r="AT382" s="737"/>
      <c r="AU382" s="738" t="e">
        <f>SUM(#REF!)</f>
        <v>#REF!</v>
      </c>
      <c r="AV382" s="738"/>
      <c r="AW382" s="738"/>
      <c r="AX382" s="738"/>
      <c r="AY382" s="738"/>
      <c r="AZ382" s="738" t="e">
        <f>SUM(#REF!)</f>
        <v>#REF!</v>
      </c>
      <c r="BA382" s="738"/>
      <c r="BB382" s="738"/>
      <c r="BC382" s="738"/>
      <c r="BD382" s="738"/>
      <c r="BE382" s="738" t="e">
        <f>SUM(#REF!)</f>
        <v>#REF!</v>
      </c>
      <c r="BF382" s="738"/>
      <c r="BG382" s="738"/>
      <c r="BH382" s="738"/>
      <c r="BI382" s="738"/>
      <c r="BJ382" s="738" t="e">
        <f>SUM(#REF!)</f>
        <v>#REF!</v>
      </c>
      <c r="BK382" s="738"/>
      <c r="BL382" s="738"/>
      <c r="BM382" s="738"/>
      <c r="BN382" s="738"/>
      <c r="BO382" s="738" t="e">
        <f>SUM(#REF!)</f>
        <v>#REF!</v>
      </c>
      <c r="BP382" s="738"/>
      <c r="BQ382" s="738"/>
      <c r="BR382" s="738"/>
      <c r="BS382" s="738"/>
      <c r="BT382" s="744"/>
      <c r="BU382" s="742"/>
      <c r="BV382" s="742"/>
      <c r="BW382" s="934"/>
      <c r="BX382" s="917"/>
      <c r="BZ382" s="587"/>
    </row>
    <row r="383" spans="1:78" s="195" customFormat="1" ht="20.25" customHeight="1">
      <c r="A383" s="109"/>
      <c r="B383" s="458" t="s">
        <v>609</v>
      </c>
      <c r="C383" s="458"/>
      <c r="D383" s="458"/>
      <c r="E383" s="458"/>
      <c r="F383" s="458"/>
      <c r="G383" s="458"/>
      <c r="H383" s="458"/>
      <c r="I383" s="458"/>
      <c r="J383" s="458"/>
      <c r="K383" s="458"/>
      <c r="L383" s="979"/>
      <c r="M383" s="979"/>
      <c r="N383" s="979"/>
      <c r="O383" s="979"/>
      <c r="P383" s="979"/>
      <c r="Q383" s="977"/>
      <c r="R383" s="977"/>
      <c r="S383" s="977"/>
      <c r="T383" s="977"/>
      <c r="U383" s="977"/>
      <c r="V383" s="977"/>
      <c r="W383" s="977"/>
      <c r="X383" s="977"/>
      <c r="Y383" s="977"/>
      <c r="Z383" s="976"/>
      <c r="AA383" s="976"/>
      <c r="AB383" s="976"/>
      <c r="AC383" s="976">
        <v>210943202</v>
      </c>
      <c r="AD383" s="976"/>
      <c r="AE383" s="976"/>
      <c r="AF383" s="976"/>
      <c r="AG383" s="977">
        <f t="shared" si="4"/>
        <v>210943202</v>
      </c>
      <c r="AH383" s="977"/>
      <c r="AI383" s="977"/>
      <c r="AJ383" s="977"/>
      <c r="AK383" s="743"/>
      <c r="AL383" s="743"/>
      <c r="AM383" s="736"/>
      <c r="AN383" s="737"/>
      <c r="AO383" s="737"/>
      <c r="AP383" s="737"/>
      <c r="AQ383" s="737"/>
      <c r="AR383" s="737"/>
      <c r="AS383" s="737"/>
      <c r="AT383" s="737"/>
      <c r="AU383" s="744"/>
      <c r="AV383" s="744"/>
      <c r="AW383" s="744"/>
      <c r="AX383" s="744"/>
      <c r="AY383" s="744"/>
      <c r="AZ383" s="744"/>
      <c r="BA383" s="744"/>
      <c r="BB383" s="744"/>
      <c r="BC383" s="744"/>
      <c r="BD383" s="744"/>
      <c r="BE383" s="744"/>
      <c r="BF383" s="744"/>
      <c r="BG383" s="744"/>
      <c r="BH383" s="744"/>
      <c r="BI383" s="744"/>
      <c r="BJ383" s="744"/>
      <c r="BK383" s="744"/>
      <c r="BL383" s="744"/>
      <c r="BM383" s="744"/>
      <c r="BN383" s="744"/>
      <c r="BO383" s="744"/>
      <c r="BP383" s="744"/>
      <c r="BQ383" s="744"/>
      <c r="BR383" s="744"/>
      <c r="BS383" s="744"/>
      <c r="BT383" s="744"/>
      <c r="BU383" s="742"/>
      <c r="BV383" s="980"/>
      <c r="BW383" s="934"/>
      <c r="BX383" s="917"/>
      <c r="BZ383" s="587"/>
    </row>
    <row r="384" spans="2:76" ht="20.25" customHeight="1">
      <c r="B384" s="459" t="s">
        <v>610</v>
      </c>
      <c r="C384" s="459"/>
      <c r="D384" s="459"/>
      <c r="E384" s="459"/>
      <c r="F384" s="459"/>
      <c r="G384" s="459"/>
      <c r="H384" s="459"/>
      <c r="I384" s="459"/>
      <c r="J384" s="459"/>
      <c r="K384" s="459"/>
      <c r="L384" s="965">
        <f>L377+L378-L381</f>
        <v>12000000000</v>
      </c>
      <c r="M384" s="965"/>
      <c r="N384" s="965"/>
      <c r="O384" s="965"/>
      <c r="P384" s="965"/>
      <c r="Q384" s="965">
        <f>Q377+Q378-Q381</f>
        <v>278286705</v>
      </c>
      <c r="R384" s="965"/>
      <c r="S384" s="965"/>
      <c r="T384" s="965"/>
      <c r="U384" s="965"/>
      <c r="V384" s="981">
        <f>V377+V378-V381</f>
        <v>165685439</v>
      </c>
      <c r="W384" s="981"/>
      <c r="X384" s="981"/>
      <c r="Y384" s="981"/>
      <c r="Z384" s="981">
        <f>Z377+Z378-Z381</f>
        <v>35157200</v>
      </c>
      <c r="AA384" s="981"/>
      <c r="AB384" s="981"/>
      <c r="AC384" s="981">
        <v>-2015938840</v>
      </c>
      <c r="AD384" s="981"/>
      <c r="AE384" s="981"/>
      <c r="AF384" s="981"/>
      <c r="AG384" s="965">
        <f t="shared" si="4"/>
        <v>10463190504</v>
      </c>
      <c r="AH384" s="965"/>
      <c r="AI384" s="965"/>
      <c r="AJ384" s="965"/>
      <c r="AM384" s="756" t="s">
        <v>917</v>
      </c>
      <c r="AN384" s="727"/>
      <c r="AO384" s="727"/>
      <c r="AP384" s="727"/>
      <c r="AQ384" s="727"/>
      <c r="AR384" s="727"/>
      <c r="AS384" s="727"/>
      <c r="AT384" s="727"/>
      <c r="AU384" s="982" t="e">
        <f>AU377+AU378-AU382</f>
        <v>#REF!</v>
      </c>
      <c r="AV384" s="982"/>
      <c r="AW384" s="982"/>
      <c r="AX384" s="982"/>
      <c r="AY384" s="982"/>
      <c r="AZ384" s="982" t="e">
        <f>AZ377+AZ378-AZ382</f>
        <v>#REF!</v>
      </c>
      <c r="BA384" s="982"/>
      <c r="BB384" s="982"/>
      <c r="BC384" s="982"/>
      <c r="BD384" s="982"/>
      <c r="BE384" s="982" t="e">
        <f>BE377+BE378-BE382</f>
        <v>#REF!</v>
      </c>
      <c r="BF384" s="982"/>
      <c r="BG384" s="982"/>
      <c r="BH384" s="982"/>
      <c r="BI384" s="982"/>
      <c r="BJ384" s="982" t="e">
        <f>BJ377+BJ378-BJ382</f>
        <v>#REF!</v>
      </c>
      <c r="BK384" s="982"/>
      <c r="BL384" s="982"/>
      <c r="BM384" s="982"/>
      <c r="BN384" s="982"/>
      <c r="BO384" s="982" t="e">
        <f>BO377+BO378-BO382</f>
        <v>#REF!</v>
      </c>
      <c r="BP384" s="982"/>
      <c r="BQ384" s="982"/>
      <c r="BR384" s="982"/>
      <c r="BS384" s="982"/>
      <c r="BT384" s="983"/>
      <c r="BU384" s="984">
        <f>'[1]Bao cao'!AG124-AG384</f>
        <v>482650036</v>
      </c>
      <c r="BV384" s="948"/>
      <c r="BW384" s="608"/>
      <c r="BX384" s="609"/>
    </row>
    <row r="385" spans="2:76" ht="20.25" customHeight="1">
      <c r="B385" s="457" t="s">
        <v>611</v>
      </c>
      <c r="C385" s="457"/>
      <c r="D385" s="457"/>
      <c r="E385" s="457"/>
      <c r="F385" s="457"/>
      <c r="G385" s="457"/>
      <c r="H385" s="457"/>
      <c r="I385" s="457"/>
      <c r="J385" s="457"/>
      <c r="K385" s="457"/>
      <c r="L385" s="972">
        <f>L386+L387</f>
        <v>0</v>
      </c>
      <c r="M385" s="972"/>
      <c r="N385" s="972"/>
      <c r="O385" s="972"/>
      <c r="P385" s="972"/>
      <c r="Q385" s="973">
        <f>Q386+Q387</f>
        <v>0</v>
      </c>
      <c r="R385" s="973"/>
      <c r="S385" s="973"/>
      <c r="T385" s="973"/>
      <c r="U385" s="973"/>
      <c r="V385" s="973">
        <f>V386+V387</f>
        <v>0</v>
      </c>
      <c r="W385" s="973"/>
      <c r="X385" s="973"/>
      <c r="Y385" s="973"/>
      <c r="Z385" s="973">
        <f>Z386+Z387</f>
        <v>0</v>
      </c>
      <c r="AA385" s="973"/>
      <c r="AB385" s="973"/>
      <c r="AC385" s="973">
        <f>AC386+AC387</f>
        <v>0</v>
      </c>
      <c r="AD385" s="973"/>
      <c r="AE385" s="973"/>
      <c r="AF385" s="973"/>
      <c r="AG385" s="974">
        <f>SUM(L385:AF385)</f>
        <v>0</v>
      </c>
      <c r="AH385" s="974"/>
      <c r="AI385" s="974"/>
      <c r="AJ385" s="974"/>
      <c r="AM385" s="756" t="s">
        <v>914</v>
      </c>
      <c r="AN385" s="727"/>
      <c r="AO385" s="727"/>
      <c r="AP385" s="727"/>
      <c r="AQ385" s="727"/>
      <c r="AR385" s="727"/>
      <c r="AS385" s="727"/>
      <c r="AT385" s="727"/>
      <c r="AU385" s="728">
        <f>SUM(AU386:AY388)</f>
        <v>0</v>
      </c>
      <c r="AV385" s="728"/>
      <c r="AW385" s="728"/>
      <c r="AX385" s="728"/>
      <c r="AY385" s="728"/>
      <c r="AZ385" s="728">
        <f>SUM(AZ386:BD388)</f>
        <v>0</v>
      </c>
      <c r="BA385" s="728"/>
      <c r="BB385" s="728"/>
      <c r="BC385" s="728"/>
      <c r="BD385" s="728"/>
      <c r="BE385" s="728">
        <f>SUM(BE386:BI388)</f>
        <v>0</v>
      </c>
      <c r="BF385" s="728"/>
      <c r="BG385" s="728"/>
      <c r="BH385" s="728"/>
      <c r="BI385" s="728"/>
      <c r="BJ385" s="728">
        <f>SUM(BJ386:BN388)</f>
        <v>0</v>
      </c>
      <c r="BK385" s="728"/>
      <c r="BL385" s="728"/>
      <c r="BM385" s="728"/>
      <c r="BN385" s="728"/>
      <c r="BO385" s="728">
        <f>SUM(BO386:BS388)</f>
        <v>0</v>
      </c>
      <c r="BP385" s="728"/>
      <c r="BQ385" s="728"/>
      <c r="BR385" s="728"/>
      <c r="BS385" s="728"/>
      <c r="BT385" s="734"/>
      <c r="BW385" s="608"/>
      <c r="BX385" s="609"/>
    </row>
    <row r="386" spans="1:78" s="195" customFormat="1" ht="20.25" customHeight="1">
      <c r="A386" s="109"/>
      <c r="B386" s="458" t="s">
        <v>612</v>
      </c>
      <c r="C386" s="458"/>
      <c r="D386" s="458"/>
      <c r="E386" s="458"/>
      <c r="F386" s="458"/>
      <c r="G386" s="458"/>
      <c r="H386" s="458"/>
      <c r="I386" s="458"/>
      <c r="J386" s="458"/>
      <c r="K386" s="458"/>
      <c r="L386" s="975"/>
      <c r="M386" s="975"/>
      <c r="N386" s="975"/>
      <c r="O386" s="975"/>
      <c r="P386" s="975"/>
      <c r="Q386" s="976"/>
      <c r="R386" s="976"/>
      <c r="S386" s="976"/>
      <c r="T386" s="976"/>
      <c r="U386" s="976"/>
      <c r="V386" s="976"/>
      <c r="W386" s="976"/>
      <c r="X386" s="976"/>
      <c r="Y386" s="976"/>
      <c r="Z386" s="976"/>
      <c r="AA386" s="976"/>
      <c r="AB386" s="976"/>
      <c r="AC386" s="976"/>
      <c r="AD386" s="976"/>
      <c r="AE386" s="976"/>
      <c r="AF386" s="976"/>
      <c r="AG386" s="977">
        <f t="shared" si="4"/>
        <v>0</v>
      </c>
      <c r="AH386" s="977"/>
      <c r="AI386" s="977"/>
      <c r="AJ386" s="977"/>
      <c r="AK386" s="743"/>
      <c r="AL386" s="743"/>
      <c r="AM386" s="736" t="s">
        <v>915</v>
      </c>
      <c r="AN386" s="737"/>
      <c r="AO386" s="737"/>
      <c r="AP386" s="737"/>
      <c r="AQ386" s="737"/>
      <c r="AR386" s="737"/>
      <c r="AS386" s="737"/>
      <c r="AT386" s="737"/>
      <c r="AU386" s="738"/>
      <c r="AV386" s="738"/>
      <c r="AW386" s="738"/>
      <c r="AX386" s="738"/>
      <c r="AY386" s="738"/>
      <c r="AZ386" s="738"/>
      <c r="BA386" s="738"/>
      <c r="BB386" s="738"/>
      <c r="BC386" s="738"/>
      <c r="BD386" s="738"/>
      <c r="BE386" s="738"/>
      <c r="BF386" s="738"/>
      <c r="BG386" s="738"/>
      <c r="BH386" s="738"/>
      <c r="BI386" s="738"/>
      <c r="BJ386" s="738"/>
      <c r="BK386" s="738"/>
      <c r="BL386" s="738"/>
      <c r="BM386" s="738"/>
      <c r="BN386" s="738"/>
      <c r="BO386" s="739">
        <f>SUM(AU386:BN386)</f>
        <v>0</v>
      </c>
      <c r="BP386" s="739"/>
      <c r="BQ386" s="739"/>
      <c r="BR386" s="739"/>
      <c r="BS386" s="739"/>
      <c r="BT386" s="740"/>
      <c r="BU386" s="985"/>
      <c r="BV386" s="985"/>
      <c r="BW386" s="934"/>
      <c r="BX386" s="917"/>
      <c r="BZ386" s="587"/>
    </row>
    <row r="387" spans="1:78" s="195" customFormat="1" ht="20.25" customHeight="1" hidden="1">
      <c r="A387" s="109"/>
      <c r="B387" s="458" t="s">
        <v>606</v>
      </c>
      <c r="C387" s="458"/>
      <c r="D387" s="458"/>
      <c r="E387" s="458"/>
      <c r="F387" s="458"/>
      <c r="G387" s="458"/>
      <c r="H387" s="458"/>
      <c r="I387" s="458"/>
      <c r="J387" s="458"/>
      <c r="K387" s="458"/>
      <c r="L387" s="975">
        <f>'[1]Danh muc'!H125-'[1]Danh muc'!J125</f>
        <v>0</v>
      </c>
      <c r="M387" s="975"/>
      <c r="N387" s="975"/>
      <c r="O387" s="975"/>
      <c r="P387" s="975"/>
      <c r="Q387" s="975"/>
      <c r="R387" s="975"/>
      <c r="S387" s="975"/>
      <c r="T387" s="975"/>
      <c r="U387" s="975"/>
      <c r="V387" s="976"/>
      <c r="W387" s="976"/>
      <c r="X387" s="976"/>
      <c r="Y387" s="976"/>
      <c r="Z387" s="976"/>
      <c r="AA387" s="976"/>
      <c r="AB387" s="976"/>
      <c r="AC387" s="976"/>
      <c r="AD387" s="976"/>
      <c r="AE387" s="976"/>
      <c r="AF387" s="976"/>
      <c r="AG387" s="977">
        <f t="shared" si="4"/>
        <v>0</v>
      </c>
      <c r="AH387" s="977"/>
      <c r="AI387" s="977"/>
      <c r="AJ387" s="977"/>
      <c r="AK387" s="743"/>
      <c r="AL387" s="743"/>
      <c r="AM387" s="736"/>
      <c r="AN387" s="737"/>
      <c r="AO387" s="737"/>
      <c r="AP387" s="737"/>
      <c r="AQ387" s="737"/>
      <c r="AR387" s="737"/>
      <c r="AS387" s="737"/>
      <c r="AT387" s="737"/>
      <c r="AU387" s="744"/>
      <c r="AV387" s="744"/>
      <c r="AW387" s="744"/>
      <c r="AX387" s="744"/>
      <c r="AY387" s="744"/>
      <c r="AZ387" s="744"/>
      <c r="BA387" s="744"/>
      <c r="BB387" s="744"/>
      <c r="BC387" s="744"/>
      <c r="BD387" s="744"/>
      <c r="BE387" s="744"/>
      <c r="BF387" s="744"/>
      <c r="BG387" s="744"/>
      <c r="BH387" s="744"/>
      <c r="BI387" s="744"/>
      <c r="BJ387" s="744"/>
      <c r="BK387" s="744"/>
      <c r="BL387" s="744"/>
      <c r="BM387" s="744"/>
      <c r="BN387" s="744"/>
      <c r="BO387" s="740"/>
      <c r="BP387" s="740"/>
      <c r="BQ387" s="740"/>
      <c r="BR387" s="740"/>
      <c r="BS387" s="740"/>
      <c r="BT387" s="740"/>
      <c r="BU387" s="985"/>
      <c r="BV387" s="985"/>
      <c r="BW387" s="934"/>
      <c r="BX387" s="917"/>
      <c r="BZ387" s="587"/>
    </row>
    <row r="388" spans="1:78" s="971" customFormat="1" ht="20.25" customHeight="1">
      <c r="A388" s="109"/>
      <c r="B388" s="457" t="s">
        <v>613</v>
      </c>
      <c r="C388" s="457"/>
      <c r="D388" s="457"/>
      <c r="E388" s="457"/>
      <c r="F388" s="457"/>
      <c r="G388" s="457"/>
      <c r="H388" s="457"/>
      <c r="I388" s="457"/>
      <c r="J388" s="457"/>
      <c r="K388" s="457"/>
      <c r="L388" s="972">
        <f>L389+L390</f>
        <v>0</v>
      </c>
      <c r="M388" s="972"/>
      <c r="N388" s="972"/>
      <c r="O388" s="972"/>
      <c r="P388" s="972"/>
      <c r="Q388" s="973"/>
      <c r="R388" s="973"/>
      <c r="S388" s="973"/>
      <c r="T388" s="973"/>
      <c r="U388" s="973"/>
      <c r="V388" s="973"/>
      <c r="W388" s="973"/>
      <c r="X388" s="973"/>
      <c r="Y388" s="973"/>
      <c r="Z388" s="973"/>
      <c r="AA388" s="973"/>
      <c r="AB388" s="973"/>
      <c r="AC388" s="973">
        <v>150380672</v>
      </c>
      <c r="AD388" s="973"/>
      <c r="AE388" s="973"/>
      <c r="AF388" s="973"/>
      <c r="AG388" s="974">
        <f>SUM(L388:AF388)</f>
        <v>150380672</v>
      </c>
      <c r="AH388" s="974"/>
      <c r="AI388" s="974"/>
      <c r="AJ388" s="974"/>
      <c r="AK388" s="743"/>
      <c r="AL388" s="743"/>
      <c r="AM388" s="966" t="s">
        <v>915</v>
      </c>
      <c r="AN388" s="967"/>
      <c r="AO388" s="967"/>
      <c r="AP388" s="967"/>
      <c r="AQ388" s="967"/>
      <c r="AR388" s="967"/>
      <c r="AS388" s="967"/>
      <c r="AT388" s="967"/>
      <c r="AU388" s="978"/>
      <c r="AV388" s="978"/>
      <c r="AW388" s="978"/>
      <c r="AX388" s="978"/>
      <c r="AY388" s="978"/>
      <c r="AZ388" s="978"/>
      <c r="BA388" s="978"/>
      <c r="BB388" s="978"/>
      <c r="BC388" s="978"/>
      <c r="BD388" s="978"/>
      <c r="BE388" s="978"/>
      <c r="BF388" s="978"/>
      <c r="BG388" s="978"/>
      <c r="BH388" s="978"/>
      <c r="BI388" s="978"/>
      <c r="BJ388" s="978"/>
      <c r="BK388" s="978"/>
      <c r="BL388" s="978"/>
      <c r="BM388" s="978"/>
      <c r="BN388" s="978"/>
      <c r="BO388" s="747">
        <f>SUM(AU388:BN388)</f>
        <v>0</v>
      </c>
      <c r="BP388" s="747"/>
      <c r="BQ388" s="747"/>
      <c r="BR388" s="747"/>
      <c r="BS388" s="747"/>
      <c r="BT388" s="745"/>
      <c r="BU388" s="984"/>
      <c r="BV388" s="984"/>
      <c r="BW388" s="608"/>
      <c r="BX388" s="609"/>
      <c r="BZ388" s="724"/>
    </row>
    <row r="389" spans="1:78" s="195" customFormat="1" ht="20.25" customHeight="1">
      <c r="A389" s="109"/>
      <c r="B389" s="458" t="s">
        <v>614</v>
      </c>
      <c r="C389" s="458"/>
      <c r="D389" s="458"/>
      <c r="E389" s="458"/>
      <c r="F389" s="458"/>
      <c r="G389" s="458"/>
      <c r="H389" s="458"/>
      <c r="I389" s="458"/>
      <c r="J389" s="458"/>
      <c r="K389" s="458"/>
      <c r="L389" s="975"/>
      <c r="M389" s="975"/>
      <c r="N389" s="975"/>
      <c r="O389" s="975"/>
      <c r="P389" s="975"/>
      <c r="Q389" s="976"/>
      <c r="R389" s="976"/>
      <c r="S389" s="976"/>
      <c r="T389" s="976"/>
      <c r="U389" s="976"/>
      <c r="V389" s="976"/>
      <c r="W389" s="976"/>
      <c r="X389" s="976"/>
      <c r="Y389" s="976"/>
      <c r="Z389" s="986"/>
      <c r="AA389" s="986"/>
      <c r="AB389" s="986"/>
      <c r="AC389" s="979">
        <v>150380672</v>
      </c>
      <c r="AD389" s="979"/>
      <c r="AE389" s="979"/>
      <c r="AF389" s="979"/>
      <c r="AG389" s="979">
        <f>SUM(L389:AF389)</f>
        <v>150380672</v>
      </c>
      <c r="AH389" s="979"/>
      <c r="AI389" s="979"/>
      <c r="AJ389" s="979"/>
      <c r="AK389" s="743"/>
      <c r="AL389" s="743"/>
      <c r="AM389" s="736" t="s">
        <v>916</v>
      </c>
      <c r="AN389" s="737"/>
      <c r="AO389" s="737"/>
      <c r="AP389" s="737"/>
      <c r="AQ389" s="737"/>
      <c r="AR389" s="737"/>
      <c r="AS389" s="737"/>
      <c r="AT389" s="737"/>
      <c r="AU389" s="738" t="e">
        <f>SUM(#REF!)</f>
        <v>#REF!</v>
      </c>
      <c r="AV389" s="738"/>
      <c r="AW389" s="738"/>
      <c r="AX389" s="738"/>
      <c r="AY389" s="738"/>
      <c r="AZ389" s="738" t="e">
        <f>SUM(#REF!)</f>
        <v>#REF!</v>
      </c>
      <c r="BA389" s="738"/>
      <c r="BB389" s="738"/>
      <c r="BC389" s="738"/>
      <c r="BD389" s="738"/>
      <c r="BE389" s="738" t="e">
        <f>SUM(#REF!)</f>
        <v>#REF!</v>
      </c>
      <c r="BF389" s="738"/>
      <c r="BG389" s="738"/>
      <c r="BH389" s="738"/>
      <c r="BI389" s="738"/>
      <c r="BJ389" s="738" t="e">
        <f>SUM(#REF!)</f>
        <v>#REF!</v>
      </c>
      <c r="BK389" s="738"/>
      <c r="BL389" s="738"/>
      <c r="BM389" s="738"/>
      <c r="BN389" s="738"/>
      <c r="BO389" s="738" t="e">
        <f>SUM(#REF!)</f>
        <v>#REF!</v>
      </c>
      <c r="BP389" s="738"/>
      <c r="BQ389" s="738"/>
      <c r="BR389" s="738"/>
      <c r="BS389" s="738"/>
      <c r="BT389" s="744"/>
      <c r="BU389" s="985"/>
      <c r="BV389" s="985"/>
      <c r="BW389" s="934"/>
      <c r="BX389" s="917"/>
      <c r="BZ389" s="587"/>
    </row>
    <row r="390" spans="1:78" s="195" customFormat="1" ht="20.25" customHeight="1" hidden="1">
      <c r="A390" s="109"/>
      <c r="B390" s="458" t="s">
        <v>615</v>
      </c>
      <c r="C390" s="458"/>
      <c r="D390" s="458"/>
      <c r="E390" s="458"/>
      <c r="F390" s="458"/>
      <c r="G390" s="458"/>
      <c r="H390" s="458"/>
      <c r="I390" s="458"/>
      <c r="J390" s="458"/>
      <c r="K390" s="458"/>
      <c r="L390" s="979"/>
      <c r="M390" s="979"/>
      <c r="N390" s="979"/>
      <c r="O390" s="979"/>
      <c r="P390" s="979"/>
      <c r="Q390" s="977"/>
      <c r="R390" s="977"/>
      <c r="S390" s="977"/>
      <c r="T390" s="977"/>
      <c r="U390" s="977"/>
      <c r="V390" s="977"/>
      <c r="W390" s="977"/>
      <c r="X390" s="977"/>
      <c r="Y390" s="977"/>
      <c r="Z390" s="977">
        <f>AA386</f>
        <v>0</v>
      </c>
      <c r="AA390" s="977"/>
      <c r="AB390" s="977"/>
      <c r="AC390" s="977">
        <f>Q387+V387+Z387*2</f>
        <v>0</v>
      </c>
      <c r="AD390" s="977"/>
      <c r="AE390" s="977"/>
      <c r="AF390" s="977"/>
      <c r="AG390" s="977">
        <f t="shared" si="4"/>
        <v>0</v>
      </c>
      <c r="AH390" s="977"/>
      <c r="AI390" s="977"/>
      <c r="AJ390" s="977"/>
      <c r="AK390" s="743"/>
      <c r="AL390" s="743"/>
      <c r="AM390" s="736"/>
      <c r="AN390" s="737"/>
      <c r="AO390" s="737"/>
      <c r="AP390" s="737"/>
      <c r="AQ390" s="737"/>
      <c r="AR390" s="737"/>
      <c r="AS390" s="737"/>
      <c r="AT390" s="737"/>
      <c r="AU390" s="744"/>
      <c r="AV390" s="744"/>
      <c r="AW390" s="744"/>
      <c r="AX390" s="744"/>
      <c r="AY390" s="744"/>
      <c r="AZ390" s="744"/>
      <c r="BA390" s="744"/>
      <c r="BB390" s="744"/>
      <c r="BC390" s="744"/>
      <c r="BD390" s="744"/>
      <c r="BE390" s="744"/>
      <c r="BF390" s="744"/>
      <c r="BG390" s="744"/>
      <c r="BH390" s="744"/>
      <c r="BI390" s="744"/>
      <c r="BJ390" s="744"/>
      <c r="BK390" s="744"/>
      <c r="BL390" s="744"/>
      <c r="BM390" s="744"/>
      <c r="BN390" s="744"/>
      <c r="BO390" s="744"/>
      <c r="BP390" s="744"/>
      <c r="BQ390" s="744"/>
      <c r="BR390" s="744"/>
      <c r="BS390" s="744"/>
      <c r="BT390" s="744"/>
      <c r="BU390" s="985"/>
      <c r="BV390" s="985"/>
      <c r="BW390" s="934"/>
      <c r="BX390" s="917"/>
      <c r="BZ390" s="587"/>
    </row>
    <row r="391" spans="1:78" s="195" customFormat="1" ht="21" customHeight="1" hidden="1">
      <c r="A391" s="109"/>
      <c r="B391" s="460" t="s">
        <v>616</v>
      </c>
      <c r="C391" s="458"/>
      <c r="D391" s="458"/>
      <c r="E391" s="458"/>
      <c r="F391" s="458"/>
      <c r="G391" s="458"/>
      <c r="H391" s="458"/>
      <c r="I391" s="458"/>
      <c r="J391" s="458"/>
      <c r="K391" s="458"/>
      <c r="L391" s="979"/>
      <c r="M391" s="979"/>
      <c r="N391" s="979"/>
      <c r="O391" s="979"/>
      <c r="P391" s="979"/>
      <c r="Q391" s="977"/>
      <c r="R391" s="977"/>
      <c r="S391" s="977"/>
      <c r="T391" s="977"/>
      <c r="U391" s="977"/>
      <c r="V391" s="977"/>
      <c r="W391" s="977"/>
      <c r="X391" s="977"/>
      <c r="Y391" s="977"/>
      <c r="Z391" s="977"/>
      <c r="AA391" s="977"/>
      <c r="AB391" s="977"/>
      <c r="AC391" s="977">
        <f>SUBTOTAL(9,AC392:AF395)</f>
        <v>0</v>
      </c>
      <c r="AD391" s="977"/>
      <c r="AE391" s="977"/>
      <c r="AF391" s="977"/>
      <c r="AG391" s="977">
        <f>AC391</f>
        <v>0</v>
      </c>
      <c r="AH391" s="977"/>
      <c r="AI391" s="977"/>
      <c r="AJ391" s="977"/>
      <c r="AK391" s="743"/>
      <c r="AL391" s="743"/>
      <c r="AM391" s="736"/>
      <c r="AN391" s="737"/>
      <c r="AO391" s="737"/>
      <c r="AP391" s="737"/>
      <c r="AQ391" s="737"/>
      <c r="AR391" s="737"/>
      <c r="AS391" s="737"/>
      <c r="AT391" s="737"/>
      <c r="AU391" s="744"/>
      <c r="AV391" s="744"/>
      <c r="AW391" s="744"/>
      <c r="AX391" s="744"/>
      <c r="AY391" s="744"/>
      <c r="AZ391" s="744"/>
      <c r="BA391" s="744"/>
      <c r="BB391" s="744"/>
      <c r="BC391" s="744"/>
      <c r="BD391" s="744"/>
      <c r="BE391" s="744"/>
      <c r="BF391" s="744"/>
      <c r="BG391" s="744"/>
      <c r="BH391" s="744"/>
      <c r="BI391" s="744"/>
      <c r="BJ391" s="744"/>
      <c r="BK391" s="744"/>
      <c r="BL391" s="744"/>
      <c r="BM391" s="744"/>
      <c r="BN391" s="744"/>
      <c r="BO391" s="744"/>
      <c r="BP391" s="744"/>
      <c r="BQ391" s="744"/>
      <c r="BR391" s="744"/>
      <c r="BS391" s="744"/>
      <c r="BT391" s="744"/>
      <c r="BU391" s="985"/>
      <c r="BV391" s="985"/>
      <c r="BW391" s="934"/>
      <c r="BX391" s="917"/>
      <c r="BZ391" s="587"/>
    </row>
    <row r="392" spans="1:78" s="195" customFormat="1" ht="25.5" customHeight="1" hidden="1">
      <c r="A392" s="109"/>
      <c r="B392" s="461" t="s">
        <v>617</v>
      </c>
      <c r="C392" s="462"/>
      <c r="D392" s="462"/>
      <c r="E392" s="462"/>
      <c r="F392" s="462"/>
      <c r="G392" s="462"/>
      <c r="H392" s="462"/>
      <c r="I392" s="462"/>
      <c r="J392" s="462"/>
      <c r="K392" s="462"/>
      <c r="L392" s="979"/>
      <c r="M392" s="979"/>
      <c r="N392" s="979"/>
      <c r="O392" s="979"/>
      <c r="P392" s="979"/>
      <c r="Q392" s="987"/>
      <c r="R392" s="987"/>
      <c r="S392" s="987"/>
      <c r="T392" s="987"/>
      <c r="U392" s="987"/>
      <c r="V392" s="987"/>
      <c r="W392" s="987"/>
      <c r="X392" s="987"/>
      <c r="Y392" s="987"/>
      <c r="Z392" s="987"/>
      <c r="AA392" s="987"/>
      <c r="AB392" s="987"/>
      <c r="AC392" s="977"/>
      <c r="AD392" s="977"/>
      <c r="AE392" s="977"/>
      <c r="AF392" s="977"/>
      <c r="AG392" s="977">
        <f>AC392</f>
        <v>0</v>
      </c>
      <c r="AH392" s="977"/>
      <c r="AI392" s="977"/>
      <c r="AJ392" s="977"/>
      <c r="AK392" s="743"/>
      <c r="AL392" s="743"/>
      <c r="AM392" s="736"/>
      <c r="AN392" s="737"/>
      <c r="AO392" s="737"/>
      <c r="AP392" s="737"/>
      <c r="AQ392" s="737"/>
      <c r="AR392" s="737"/>
      <c r="AS392" s="737"/>
      <c r="AT392" s="737"/>
      <c r="AU392" s="744"/>
      <c r="AV392" s="744"/>
      <c r="AW392" s="744"/>
      <c r="AX392" s="744"/>
      <c r="AY392" s="744"/>
      <c r="AZ392" s="744"/>
      <c r="BA392" s="744"/>
      <c r="BB392" s="744"/>
      <c r="BC392" s="744"/>
      <c r="BD392" s="744"/>
      <c r="BE392" s="744"/>
      <c r="BF392" s="744"/>
      <c r="BG392" s="744"/>
      <c r="BH392" s="744"/>
      <c r="BI392" s="744"/>
      <c r="BJ392" s="744"/>
      <c r="BK392" s="744"/>
      <c r="BL392" s="744"/>
      <c r="BM392" s="744"/>
      <c r="BN392" s="744"/>
      <c r="BO392" s="744"/>
      <c r="BP392" s="744"/>
      <c r="BQ392" s="744"/>
      <c r="BR392" s="744"/>
      <c r="BS392" s="744"/>
      <c r="BT392" s="744"/>
      <c r="BU392" s="985"/>
      <c r="BV392" s="985"/>
      <c r="BW392" s="934"/>
      <c r="BX392" s="917"/>
      <c r="BZ392" s="587"/>
    </row>
    <row r="393" spans="1:78" s="195" customFormat="1" ht="25.5" customHeight="1" hidden="1">
      <c r="A393" s="109"/>
      <c r="B393" s="461" t="s">
        <v>618</v>
      </c>
      <c r="C393" s="462"/>
      <c r="D393" s="462"/>
      <c r="E393" s="462"/>
      <c r="F393" s="462"/>
      <c r="G393" s="462"/>
      <c r="H393" s="462"/>
      <c r="I393" s="462"/>
      <c r="J393" s="462"/>
      <c r="K393" s="462"/>
      <c r="L393" s="979"/>
      <c r="M393" s="979"/>
      <c r="N393" s="979"/>
      <c r="O393" s="979"/>
      <c r="P393" s="979"/>
      <c r="Q393" s="987"/>
      <c r="R393" s="987"/>
      <c r="S393" s="987"/>
      <c r="T393" s="987"/>
      <c r="U393" s="987"/>
      <c r="V393" s="987"/>
      <c r="W393" s="987"/>
      <c r="X393" s="987"/>
      <c r="Y393" s="987"/>
      <c r="Z393" s="987"/>
      <c r="AA393" s="987"/>
      <c r="AB393" s="987"/>
      <c r="AC393" s="977"/>
      <c r="AD393" s="977"/>
      <c r="AE393" s="977"/>
      <c r="AF393" s="977"/>
      <c r="AG393" s="977">
        <f>AC393</f>
        <v>0</v>
      </c>
      <c r="AH393" s="977"/>
      <c r="AI393" s="977"/>
      <c r="AJ393" s="977"/>
      <c r="AK393" s="743"/>
      <c r="AL393" s="743"/>
      <c r="AM393" s="736"/>
      <c r="AN393" s="737"/>
      <c r="AO393" s="737"/>
      <c r="AP393" s="737"/>
      <c r="AQ393" s="737"/>
      <c r="AR393" s="737"/>
      <c r="AS393" s="737"/>
      <c r="AT393" s="737"/>
      <c r="AU393" s="744"/>
      <c r="AV393" s="744"/>
      <c r="AW393" s="744"/>
      <c r="AX393" s="744"/>
      <c r="AY393" s="744"/>
      <c r="AZ393" s="744"/>
      <c r="BA393" s="744"/>
      <c r="BB393" s="744"/>
      <c r="BC393" s="744"/>
      <c r="BD393" s="744"/>
      <c r="BE393" s="744"/>
      <c r="BF393" s="744"/>
      <c r="BG393" s="744"/>
      <c r="BH393" s="744"/>
      <c r="BI393" s="744"/>
      <c r="BJ393" s="744"/>
      <c r="BK393" s="744"/>
      <c r="BL393" s="744"/>
      <c r="BM393" s="744"/>
      <c r="BN393" s="744"/>
      <c r="BO393" s="744"/>
      <c r="BP393" s="744"/>
      <c r="BQ393" s="744"/>
      <c r="BR393" s="744"/>
      <c r="BS393" s="744"/>
      <c r="BT393" s="744"/>
      <c r="BU393" s="985"/>
      <c r="BV393" s="985"/>
      <c r="BW393" s="934"/>
      <c r="BX393" s="917"/>
      <c r="BZ393" s="587"/>
    </row>
    <row r="394" spans="1:78" s="195" customFormat="1" ht="25.5" customHeight="1" hidden="1">
      <c r="A394" s="109"/>
      <c r="B394" s="461" t="s">
        <v>619</v>
      </c>
      <c r="C394" s="462"/>
      <c r="D394" s="462"/>
      <c r="E394" s="462"/>
      <c r="F394" s="462"/>
      <c r="G394" s="462"/>
      <c r="H394" s="462"/>
      <c r="I394" s="462"/>
      <c r="J394" s="462"/>
      <c r="K394" s="462"/>
      <c r="L394" s="979"/>
      <c r="M394" s="979"/>
      <c r="N394" s="979"/>
      <c r="O394" s="979"/>
      <c r="P394" s="979"/>
      <c r="Q394" s="987"/>
      <c r="R394" s="987"/>
      <c r="S394" s="987"/>
      <c r="T394" s="987"/>
      <c r="U394" s="987"/>
      <c r="V394" s="987"/>
      <c r="W394" s="987"/>
      <c r="X394" s="987"/>
      <c r="Y394" s="987"/>
      <c r="Z394" s="987"/>
      <c r="AA394" s="987"/>
      <c r="AB394" s="987"/>
      <c r="AC394" s="977"/>
      <c r="AD394" s="977"/>
      <c r="AE394" s="977"/>
      <c r="AF394" s="977"/>
      <c r="AG394" s="977">
        <f>AC394</f>
        <v>0</v>
      </c>
      <c r="AH394" s="977"/>
      <c r="AI394" s="977"/>
      <c r="AJ394" s="977"/>
      <c r="AK394" s="743"/>
      <c r="AL394" s="743"/>
      <c r="AM394" s="736"/>
      <c r="AN394" s="737"/>
      <c r="AO394" s="737"/>
      <c r="AP394" s="737"/>
      <c r="AQ394" s="737"/>
      <c r="AR394" s="737"/>
      <c r="AS394" s="737"/>
      <c r="AT394" s="737"/>
      <c r="AU394" s="744"/>
      <c r="AV394" s="744"/>
      <c r="AW394" s="744"/>
      <c r="AX394" s="744"/>
      <c r="AY394" s="744"/>
      <c r="AZ394" s="744"/>
      <c r="BA394" s="744"/>
      <c r="BB394" s="744"/>
      <c r="BC394" s="744"/>
      <c r="BD394" s="744"/>
      <c r="BE394" s="744"/>
      <c r="BF394" s="744"/>
      <c r="BG394" s="744"/>
      <c r="BH394" s="744"/>
      <c r="BI394" s="744"/>
      <c r="BJ394" s="744"/>
      <c r="BK394" s="744"/>
      <c r="BL394" s="744"/>
      <c r="BM394" s="744"/>
      <c r="BN394" s="744"/>
      <c r="BO394" s="744"/>
      <c r="BP394" s="744"/>
      <c r="BQ394" s="744"/>
      <c r="BR394" s="744"/>
      <c r="BS394" s="744"/>
      <c r="BT394" s="744"/>
      <c r="BU394" s="985"/>
      <c r="BV394" s="985"/>
      <c r="BW394" s="934"/>
      <c r="BX394" s="917"/>
      <c r="BZ394" s="587"/>
    </row>
    <row r="395" spans="1:78" s="195" customFormat="1" ht="25.5" customHeight="1" hidden="1">
      <c r="A395" s="109"/>
      <c r="B395" s="463" t="s">
        <v>620</v>
      </c>
      <c r="C395" s="463"/>
      <c r="D395" s="463"/>
      <c r="E395" s="463"/>
      <c r="F395" s="463"/>
      <c r="G395" s="463"/>
      <c r="H395" s="463"/>
      <c r="I395" s="463"/>
      <c r="J395" s="463"/>
      <c r="K395" s="463"/>
      <c r="L395" s="988"/>
      <c r="M395" s="988"/>
      <c r="N395" s="988"/>
      <c r="O395" s="988"/>
      <c r="P395" s="988"/>
      <c r="Q395" s="987"/>
      <c r="R395" s="987"/>
      <c r="S395" s="987"/>
      <c r="T395" s="987"/>
      <c r="U395" s="987"/>
      <c r="V395" s="987"/>
      <c r="W395" s="987"/>
      <c r="X395" s="987"/>
      <c r="Y395" s="987"/>
      <c r="Z395" s="987"/>
      <c r="AA395" s="987"/>
      <c r="AB395" s="987"/>
      <c r="AC395" s="989"/>
      <c r="AD395" s="989"/>
      <c r="AE395" s="989"/>
      <c r="AF395" s="989"/>
      <c r="AG395" s="977">
        <f>AC395</f>
        <v>0</v>
      </c>
      <c r="AH395" s="977"/>
      <c r="AI395" s="977"/>
      <c r="AJ395" s="977"/>
      <c r="AK395" s="743"/>
      <c r="AL395" s="743"/>
      <c r="AM395" s="736"/>
      <c r="AN395" s="737"/>
      <c r="AO395" s="737"/>
      <c r="AP395" s="737"/>
      <c r="AQ395" s="737"/>
      <c r="AR395" s="737"/>
      <c r="AS395" s="737"/>
      <c r="AT395" s="737"/>
      <c r="AU395" s="744"/>
      <c r="AV395" s="744"/>
      <c r="AW395" s="744"/>
      <c r="AX395" s="744"/>
      <c r="AY395" s="744"/>
      <c r="AZ395" s="744"/>
      <c r="BA395" s="744"/>
      <c r="BB395" s="744"/>
      <c r="BC395" s="744"/>
      <c r="BD395" s="744"/>
      <c r="BE395" s="744"/>
      <c r="BF395" s="744"/>
      <c r="BG395" s="744"/>
      <c r="BH395" s="744"/>
      <c r="BI395" s="744"/>
      <c r="BJ395" s="744"/>
      <c r="BK395" s="744"/>
      <c r="BL395" s="744"/>
      <c r="BM395" s="744"/>
      <c r="BN395" s="744"/>
      <c r="BO395" s="744"/>
      <c r="BP395" s="744"/>
      <c r="BQ395" s="744"/>
      <c r="BR395" s="744"/>
      <c r="BS395" s="744"/>
      <c r="BT395" s="744"/>
      <c r="BU395" s="985"/>
      <c r="BV395" s="985"/>
      <c r="BW395" s="934"/>
      <c r="BX395" s="917"/>
      <c r="BZ395" s="587"/>
    </row>
    <row r="396" spans="1:78" s="971" customFormat="1" ht="23.25" customHeight="1" thickBot="1">
      <c r="A396" s="109"/>
      <c r="B396" s="990" t="s">
        <v>621</v>
      </c>
      <c r="C396" s="990"/>
      <c r="D396" s="990"/>
      <c r="E396" s="990"/>
      <c r="F396" s="990"/>
      <c r="G396" s="990"/>
      <c r="H396" s="990"/>
      <c r="I396" s="990"/>
      <c r="J396" s="990"/>
      <c r="K396" s="990"/>
      <c r="L396" s="991">
        <f>L384+L385-L388</f>
        <v>12000000000</v>
      </c>
      <c r="M396" s="991"/>
      <c r="N396" s="991"/>
      <c r="O396" s="991"/>
      <c r="P396" s="991"/>
      <c r="Q396" s="991">
        <f>Q384+Q385-Q388</f>
        <v>278286705</v>
      </c>
      <c r="R396" s="991"/>
      <c r="S396" s="991"/>
      <c r="T396" s="991"/>
      <c r="U396" s="991"/>
      <c r="V396" s="991">
        <f>V384+V385-V388</f>
        <v>165685439</v>
      </c>
      <c r="W396" s="991"/>
      <c r="X396" s="991"/>
      <c r="Y396" s="991"/>
      <c r="Z396" s="991">
        <f>Z384+Z385-Z388</f>
        <v>35157200</v>
      </c>
      <c r="AA396" s="991"/>
      <c r="AB396" s="991"/>
      <c r="AC396" s="991">
        <f>AC384+AC385-AC388</f>
        <v>-2166319512</v>
      </c>
      <c r="AD396" s="991"/>
      <c r="AE396" s="991"/>
      <c r="AF396" s="991"/>
      <c r="AG396" s="991">
        <f>AG384+AG385-AG388</f>
        <v>10312809832</v>
      </c>
      <c r="AH396" s="991"/>
      <c r="AI396" s="991"/>
      <c r="AJ396" s="991"/>
      <c r="AK396" s="743"/>
      <c r="AL396" s="743"/>
      <c r="AM396" s="992" t="s">
        <v>917</v>
      </c>
      <c r="AN396" s="993"/>
      <c r="AO396" s="993"/>
      <c r="AP396" s="993"/>
      <c r="AQ396" s="993"/>
      <c r="AR396" s="993"/>
      <c r="AS396" s="993"/>
      <c r="AT396" s="993"/>
      <c r="AU396" s="994" t="e">
        <f>#REF!+AU385-AU389</f>
        <v>#REF!</v>
      </c>
      <c r="AV396" s="994"/>
      <c r="AW396" s="994"/>
      <c r="AX396" s="994"/>
      <c r="AY396" s="994"/>
      <c r="AZ396" s="994" t="e">
        <f>#REF!+AZ385-AZ389</f>
        <v>#REF!</v>
      </c>
      <c r="BA396" s="994"/>
      <c r="BB396" s="994"/>
      <c r="BC396" s="994"/>
      <c r="BD396" s="994"/>
      <c r="BE396" s="994" t="e">
        <f>#REF!+BE385-BE389</f>
        <v>#REF!</v>
      </c>
      <c r="BF396" s="994"/>
      <c r="BG396" s="994"/>
      <c r="BH396" s="994"/>
      <c r="BI396" s="994"/>
      <c r="BJ396" s="994" t="e">
        <f>#REF!+BJ385-BJ389</f>
        <v>#REF!</v>
      </c>
      <c r="BK396" s="994"/>
      <c r="BL396" s="994"/>
      <c r="BM396" s="994"/>
      <c r="BN396" s="994"/>
      <c r="BO396" s="994" t="e">
        <f>#REF!+BO385-BO389</f>
        <v>#REF!</v>
      </c>
      <c r="BP396" s="994"/>
      <c r="BQ396" s="994"/>
      <c r="BR396" s="994"/>
      <c r="BS396" s="994"/>
      <c r="BT396" s="995"/>
      <c r="BU396" s="984">
        <f>'[1]Bao cao'!Y124-AG396</f>
        <v>150380672</v>
      </c>
      <c r="BV396" s="948"/>
      <c r="BW396" s="608"/>
      <c r="BX396" s="609"/>
      <c r="BZ396" s="724"/>
    </row>
    <row r="397" spans="73:76" ht="6" customHeight="1" thickTop="1">
      <c r="BU397" s="984"/>
      <c r="BV397" s="984"/>
      <c r="BW397" s="608"/>
      <c r="BX397" s="609"/>
    </row>
    <row r="398" spans="1:78" s="195" customFormat="1" ht="18" customHeight="1" hidden="1">
      <c r="A398" s="367"/>
      <c r="B398" s="173"/>
      <c r="C398" s="104"/>
      <c r="D398" s="104"/>
      <c r="E398" s="104"/>
      <c r="F398" s="104"/>
      <c r="G398" s="104"/>
      <c r="H398" s="104"/>
      <c r="I398" s="104"/>
      <c r="J398" s="104"/>
      <c r="K398" s="104"/>
      <c r="L398" s="104"/>
      <c r="M398" s="104"/>
      <c r="N398" s="104"/>
      <c r="O398" s="104"/>
      <c r="P398" s="104"/>
      <c r="Q398" s="104"/>
      <c r="R398" s="104"/>
      <c r="S398" s="104"/>
      <c r="T398" s="104"/>
      <c r="U398" s="104"/>
      <c r="V398" s="104"/>
      <c r="W398" s="104"/>
      <c r="X398" s="104"/>
      <c r="Y398" s="104"/>
      <c r="Z398" s="104"/>
      <c r="AA398" s="104"/>
      <c r="AB398" s="104"/>
      <c r="AC398" s="104"/>
      <c r="AD398" s="104"/>
      <c r="AE398" s="104"/>
      <c r="AF398" s="104"/>
      <c r="AG398" s="104"/>
      <c r="AH398" s="104"/>
      <c r="AI398" s="104"/>
      <c r="AK398" s="735"/>
      <c r="AL398" s="735"/>
      <c r="AM398" s="645"/>
      <c r="AN398" s="645"/>
      <c r="AO398" s="645"/>
      <c r="AP398" s="645"/>
      <c r="AQ398" s="645"/>
      <c r="AR398" s="645"/>
      <c r="AS398" s="645"/>
      <c r="AT398" s="645"/>
      <c r="AU398" s="645"/>
      <c r="AV398" s="645"/>
      <c r="AW398" s="645"/>
      <c r="AX398" s="645"/>
      <c r="AY398" s="645"/>
      <c r="AZ398" s="645"/>
      <c r="BA398" s="645"/>
      <c r="BB398" s="645"/>
      <c r="BC398" s="645"/>
      <c r="BD398" s="645"/>
      <c r="BE398" s="645"/>
      <c r="BF398" s="645"/>
      <c r="BG398" s="645"/>
      <c r="BH398" s="645"/>
      <c r="BI398" s="645"/>
      <c r="BJ398" s="645"/>
      <c r="BK398" s="645"/>
      <c r="BL398" s="645"/>
      <c r="BM398" s="645"/>
      <c r="BN398" s="645"/>
      <c r="BO398" s="645"/>
      <c r="BP398" s="645"/>
      <c r="BQ398" s="645"/>
      <c r="BR398" s="645"/>
      <c r="BS398" s="645"/>
      <c r="BT398" s="645"/>
      <c r="BU398" s="985"/>
      <c r="BV398" s="985"/>
      <c r="BW398" s="934"/>
      <c r="BX398" s="917"/>
      <c r="BZ398" s="587"/>
    </row>
    <row r="399" spans="73:76" ht="19.5" customHeight="1">
      <c r="BU399" s="984"/>
      <c r="BV399" s="984"/>
      <c r="BW399" s="608"/>
      <c r="BX399" s="609"/>
    </row>
    <row r="400" spans="2:76" ht="19.5" customHeight="1">
      <c r="B400" s="61" t="s">
        <v>622</v>
      </c>
      <c r="C400" s="103"/>
      <c r="AE400" s="464"/>
      <c r="AF400" s="464"/>
      <c r="AG400" s="464"/>
      <c r="AH400" s="464"/>
      <c r="AI400" s="464"/>
      <c r="AM400" s="610" t="s">
        <v>918</v>
      </c>
      <c r="BU400" s="984"/>
      <c r="BV400" s="984"/>
      <c r="BW400" s="608"/>
      <c r="BX400" s="609"/>
    </row>
    <row r="401" spans="3:76" ht="19.5" customHeight="1">
      <c r="C401" s="116"/>
      <c r="D401" s="116"/>
      <c r="E401" s="116"/>
      <c r="F401" s="116"/>
      <c r="G401" s="116"/>
      <c r="H401" s="116"/>
      <c r="I401" s="116"/>
      <c r="J401" s="116"/>
      <c r="K401" s="116"/>
      <c r="L401" s="116"/>
      <c r="M401" s="116"/>
      <c r="N401" s="116"/>
      <c r="O401" s="116"/>
      <c r="P401" s="116"/>
      <c r="Q401" s="116"/>
      <c r="R401" s="116"/>
      <c r="S401" s="80"/>
      <c r="T401" s="80"/>
      <c r="U401" s="116"/>
      <c r="V401" s="116"/>
      <c r="X401" s="81"/>
      <c r="Y401" s="107" t="str">
        <f>'[1]Danh muc'!$B$17</f>
        <v>Số cuối năm</v>
      </c>
      <c r="Z401" s="108"/>
      <c r="AA401" s="108"/>
      <c r="AB401" s="108"/>
      <c r="AE401" s="107" t="str">
        <f>'[1]Danh muc'!$B$19</f>
        <v>Số đầu năm</v>
      </c>
      <c r="AF401" s="108"/>
      <c r="AG401" s="108"/>
      <c r="AH401" s="108"/>
      <c r="AI401" s="108"/>
      <c r="BW401" s="623"/>
      <c r="BX401" s="609"/>
    </row>
    <row r="402" spans="1:78" s="195" customFormat="1" ht="18" customHeight="1" hidden="1">
      <c r="A402" s="109"/>
      <c r="B402" s="110"/>
      <c r="C402" s="959" t="s">
        <v>623</v>
      </c>
      <c r="D402" s="61"/>
      <c r="E402" s="110"/>
      <c r="F402" s="110"/>
      <c r="G402" s="110"/>
      <c r="H402" s="110"/>
      <c r="I402" s="110"/>
      <c r="J402" s="110"/>
      <c r="K402" s="110"/>
      <c r="L402" s="110"/>
      <c r="M402" s="110"/>
      <c r="N402" s="110"/>
      <c r="O402" s="110"/>
      <c r="P402" s="110"/>
      <c r="Q402" s="110"/>
      <c r="R402" s="110"/>
      <c r="S402" s="465"/>
      <c r="T402" s="465"/>
      <c r="U402" s="104"/>
      <c r="V402" s="104"/>
      <c r="W402" s="104"/>
      <c r="X402" s="268"/>
      <c r="Y402" s="466">
        <v>0</v>
      </c>
      <c r="Z402" s="466"/>
      <c r="AA402" s="466"/>
      <c r="AB402" s="466"/>
      <c r="AC402" s="365"/>
      <c r="AD402" s="365"/>
      <c r="AE402" s="466">
        <v>0</v>
      </c>
      <c r="AF402" s="466"/>
      <c r="AG402" s="466"/>
      <c r="AH402" s="466"/>
      <c r="AI402" s="466"/>
      <c r="AK402" s="743"/>
      <c r="AL402" s="743"/>
      <c r="AM402" s="645"/>
      <c r="AN402" s="645"/>
      <c r="AO402" s="645"/>
      <c r="AP402" s="645"/>
      <c r="AQ402" s="645"/>
      <c r="AR402" s="645"/>
      <c r="AS402" s="645"/>
      <c r="AT402" s="645"/>
      <c r="AU402" s="645"/>
      <c r="AV402" s="645"/>
      <c r="AW402" s="645"/>
      <c r="AX402" s="645"/>
      <c r="AY402" s="645"/>
      <c r="AZ402" s="645"/>
      <c r="BA402" s="645"/>
      <c r="BB402" s="645"/>
      <c r="BC402" s="645"/>
      <c r="BD402" s="645"/>
      <c r="BE402" s="645"/>
      <c r="BF402" s="645"/>
      <c r="BG402" s="645"/>
      <c r="BH402" s="645"/>
      <c r="BI402" s="645"/>
      <c r="BJ402" s="645"/>
      <c r="BK402" s="645"/>
      <c r="BL402" s="645"/>
      <c r="BM402" s="645"/>
      <c r="BN402" s="645"/>
      <c r="BO402" s="645"/>
      <c r="BP402" s="645"/>
      <c r="BQ402" s="645"/>
      <c r="BR402" s="645"/>
      <c r="BS402" s="645"/>
      <c r="BT402" s="645"/>
      <c r="BU402" s="742"/>
      <c r="BV402" s="742"/>
      <c r="BW402" s="996"/>
      <c r="BX402" s="997"/>
      <c r="BY402" s="998" t="e">
        <f>BX402/#REF!*100</f>
        <v>#REF!</v>
      </c>
      <c r="BZ402" s="587"/>
    </row>
    <row r="403" spans="1:78" s="114" customFormat="1" ht="18" customHeight="1">
      <c r="A403" s="109"/>
      <c r="B403" s="110"/>
      <c r="C403" s="959" t="s">
        <v>624</v>
      </c>
      <c r="D403" s="61"/>
      <c r="E403" s="110"/>
      <c r="F403" s="110"/>
      <c r="G403" s="110"/>
      <c r="H403" s="110"/>
      <c r="I403" s="110"/>
      <c r="J403" s="110"/>
      <c r="K403" s="110"/>
      <c r="L403" s="110"/>
      <c r="M403" s="110"/>
      <c r="N403" s="110"/>
      <c r="O403" s="110"/>
      <c r="P403" s="110"/>
      <c r="Q403" s="110"/>
      <c r="R403" s="110"/>
      <c r="S403" s="465"/>
      <c r="T403" s="465"/>
      <c r="U403" s="104"/>
      <c r="V403" s="104"/>
      <c r="W403" s="104"/>
      <c r="X403" s="268"/>
      <c r="Y403" s="105">
        <f>L396</f>
        <v>12000000000</v>
      </c>
      <c r="Z403" s="105"/>
      <c r="AA403" s="105"/>
      <c r="AB403" s="105"/>
      <c r="AC403" s="133"/>
      <c r="AD403" s="133"/>
      <c r="AE403" s="105">
        <f>L384</f>
        <v>12000000000</v>
      </c>
      <c r="AF403" s="105"/>
      <c r="AG403" s="105"/>
      <c r="AH403" s="105"/>
      <c r="AI403" s="105"/>
      <c r="AK403" s="110"/>
      <c r="AL403" s="110"/>
      <c r="AM403" s="104"/>
      <c r="AN403" s="104"/>
      <c r="AO403" s="104"/>
      <c r="AP403" s="104"/>
      <c r="AQ403" s="104"/>
      <c r="AR403" s="104"/>
      <c r="AS403" s="104"/>
      <c r="AT403" s="104"/>
      <c r="AU403" s="104"/>
      <c r="AV403" s="104"/>
      <c r="AW403" s="104"/>
      <c r="AX403" s="104"/>
      <c r="AY403" s="104"/>
      <c r="AZ403" s="104"/>
      <c r="BA403" s="104"/>
      <c r="BB403" s="104"/>
      <c r="BC403" s="104"/>
      <c r="BD403" s="104"/>
      <c r="BE403" s="104"/>
      <c r="BF403" s="104"/>
      <c r="BG403" s="104"/>
      <c r="BH403" s="104"/>
      <c r="BI403" s="104"/>
      <c r="BJ403" s="104"/>
      <c r="BK403" s="104"/>
      <c r="BL403" s="104"/>
      <c r="BM403" s="104"/>
      <c r="BN403" s="104"/>
      <c r="BO403" s="104"/>
      <c r="BP403" s="104"/>
      <c r="BQ403" s="104"/>
      <c r="BR403" s="104"/>
      <c r="BS403" s="104"/>
      <c r="BT403" s="104"/>
      <c r="BU403" s="629"/>
      <c r="BV403" s="629"/>
      <c r="BW403" s="999"/>
      <c r="BX403" s="1000"/>
      <c r="BY403" s="1001" t="e">
        <f>BX403/#REF!*100</f>
        <v>#REF!</v>
      </c>
      <c r="BZ403" s="619"/>
    </row>
    <row r="404" spans="1:78" s="195" customFormat="1" ht="18" customHeight="1">
      <c r="A404" s="109"/>
      <c r="B404" s="110"/>
      <c r="C404" s="1002" t="s">
        <v>625</v>
      </c>
      <c r="D404" s="110"/>
      <c r="E404" s="110"/>
      <c r="F404" s="110"/>
      <c r="G404" s="110"/>
      <c r="H404" s="110"/>
      <c r="I404" s="110"/>
      <c r="J404" s="110"/>
      <c r="K404" s="110"/>
      <c r="L404" s="110"/>
      <c r="M404" s="110"/>
      <c r="N404" s="110"/>
      <c r="O404" s="110"/>
      <c r="P404" s="110"/>
      <c r="Q404" s="110"/>
      <c r="R404" s="110"/>
      <c r="S404" s="465"/>
      <c r="T404" s="465"/>
      <c r="U404" s="104"/>
      <c r="V404" s="104"/>
      <c r="W404" s="104"/>
      <c r="X404" s="268"/>
      <c r="Y404" s="466">
        <v>3000000000</v>
      </c>
      <c r="Z404" s="466"/>
      <c r="AA404" s="466"/>
      <c r="AB404" s="466"/>
      <c r="AC404" s="365"/>
      <c r="AD404" s="365"/>
      <c r="AE404" s="363">
        <f>Y404</f>
        <v>3000000000</v>
      </c>
      <c r="AF404" s="363"/>
      <c r="AG404" s="363"/>
      <c r="AH404" s="363"/>
      <c r="AI404" s="363"/>
      <c r="AK404" s="743"/>
      <c r="AL404" s="743"/>
      <c r="AM404" s="645"/>
      <c r="AN404" s="645"/>
      <c r="AO404" s="645"/>
      <c r="AP404" s="645"/>
      <c r="AQ404" s="645"/>
      <c r="AR404" s="645"/>
      <c r="AS404" s="645"/>
      <c r="AT404" s="645"/>
      <c r="AU404" s="645"/>
      <c r="AV404" s="645"/>
      <c r="AW404" s="645"/>
      <c r="AX404" s="645"/>
      <c r="AY404" s="645"/>
      <c r="AZ404" s="645"/>
      <c r="BA404" s="645"/>
      <c r="BB404" s="645"/>
      <c r="BC404" s="645"/>
      <c r="BD404" s="645"/>
      <c r="BE404" s="645"/>
      <c r="BF404" s="645"/>
      <c r="BG404" s="645"/>
      <c r="BH404" s="645"/>
      <c r="BI404" s="645"/>
      <c r="BJ404" s="645"/>
      <c r="BK404" s="645"/>
      <c r="BL404" s="645"/>
      <c r="BM404" s="645"/>
      <c r="BN404" s="645"/>
      <c r="BO404" s="645"/>
      <c r="BP404" s="645"/>
      <c r="BQ404" s="645"/>
      <c r="BR404" s="645"/>
      <c r="BS404" s="645"/>
      <c r="BT404" s="645"/>
      <c r="BU404" s="742"/>
      <c r="BV404" s="742"/>
      <c r="BW404" s="1003"/>
      <c r="BX404" s="1004"/>
      <c r="BY404" s="998"/>
      <c r="BZ404" s="587"/>
    </row>
    <row r="405" spans="1:78" s="195" customFormat="1" ht="18" customHeight="1">
      <c r="A405" s="109"/>
      <c r="B405" s="110"/>
      <c r="C405" s="1002" t="s">
        <v>626</v>
      </c>
      <c r="D405" s="110"/>
      <c r="E405" s="110"/>
      <c r="F405" s="110"/>
      <c r="G405" s="110"/>
      <c r="H405" s="110"/>
      <c r="I405" s="110"/>
      <c r="J405" s="110"/>
      <c r="K405" s="110"/>
      <c r="L405" s="110"/>
      <c r="M405" s="110"/>
      <c r="N405" s="110"/>
      <c r="O405" s="110"/>
      <c r="P405" s="110"/>
      <c r="Q405" s="110"/>
      <c r="R405" s="110"/>
      <c r="S405" s="465"/>
      <c r="T405" s="465"/>
      <c r="U405" s="104"/>
      <c r="V405" s="104"/>
      <c r="W405" s="104"/>
      <c r="X405" s="268"/>
      <c r="Y405" s="466">
        <v>9000000000</v>
      </c>
      <c r="Z405" s="466"/>
      <c r="AA405" s="466"/>
      <c r="AB405" s="466"/>
      <c r="AC405" s="365"/>
      <c r="AD405" s="365"/>
      <c r="AE405" s="466">
        <f>Y405</f>
        <v>9000000000</v>
      </c>
      <c r="AF405" s="466"/>
      <c r="AG405" s="466"/>
      <c r="AH405" s="466"/>
      <c r="AI405" s="466"/>
      <c r="AK405" s="743"/>
      <c r="AL405" s="743"/>
      <c r="AM405" s="645"/>
      <c r="AN405" s="645"/>
      <c r="AO405" s="645"/>
      <c r="AP405" s="645"/>
      <c r="AQ405" s="645"/>
      <c r="AR405" s="645"/>
      <c r="AS405" s="645"/>
      <c r="AT405" s="645"/>
      <c r="AU405" s="645"/>
      <c r="AV405" s="645"/>
      <c r="AW405" s="645"/>
      <c r="AX405" s="645"/>
      <c r="AY405" s="645"/>
      <c r="AZ405" s="645"/>
      <c r="BA405" s="645"/>
      <c r="BB405" s="645"/>
      <c r="BC405" s="645"/>
      <c r="BD405" s="645"/>
      <c r="BE405" s="645"/>
      <c r="BF405" s="645"/>
      <c r="BG405" s="645"/>
      <c r="BH405" s="645"/>
      <c r="BI405" s="645"/>
      <c r="BJ405" s="645"/>
      <c r="BK405" s="645"/>
      <c r="BL405" s="645"/>
      <c r="BM405" s="645"/>
      <c r="BN405" s="645"/>
      <c r="BO405" s="645"/>
      <c r="BP405" s="645"/>
      <c r="BQ405" s="645"/>
      <c r="BR405" s="645"/>
      <c r="BS405" s="645"/>
      <c r="BT405" s="645"/>
      <c r="BU405" s="742"/>
      <c r="BV405" s="742"/>
      <c r="BW405" s="1003"/>
      <c r="BX405" s="1004"/>
      <c r="BY405" s="998"/>
      <c r="BZ405" s="587"/>
    </row>
    <row r="406" spans="1:78" s="195" customFormat="1" ht="19.5" customHeight="1" hidden="1">
      <c r="A406" s="109"/>
      <c r="B406" s="110"/>
      <c r="C406" s="959" t="s">
        <v>627</v>
      </c>
      <c r="D406" s="61"/>
      <c r="E406" s="110"/>
      <c r="F406" s="110"/>
      <c r="G406" s="110"/>
      <c r="H406" s="110"/>
      <c r="I406" s="110"/>
      <c r="J406" s="110"/>
      <c r="K406" s="110"/>
      <c r="L406" s="110"/>
      <c r="M406" s="110"/>
      <c r="N406" s="110"/>
      <c r="O406" s="110"/>
      <c r="P406" s="110"/>
      <c r="Q406" s="110"/>
      <c r="R406" s="110"/>
      <c r="S406" s="465"/>
      <c r="T406" s="465"/>
      <c r="U406" s="104"/>
      <c r="V406" s="104"/>
      <c r="W406" s="104"/>
      <c r="X406" s="268"/>
      <c r="Y406" s="466"/>
      <c r="Z406" s="466"/>
      <c r="AA406" s="466"/>
      <c r="AB406" s="466"/>
      <c r="AC406" s="365"/>
      <c r="AD406" s="365"/>
      <c r="AE406" s="466"/>
      <c r="AF406" s="466"/>
      <c r="AG406" s="466"/>
      <c r="AH406" s="466"/>
      <c r="AI406" s="466"/>
      <c r="AK406" s="743"/>
      <c r="AL406" s="743"/>
      <c r="AM406" s="645"/>
      <c r="AN406" s="645"/>
      <c r="AO406" s="645"/>
      <c r="AP406" s="645"/>
      <c r="AQ406" s="645"/>
      <c r="AR406" s="645"/>
      <c r="AS406" s="645"/>
      <c r="AT406" s="645"/>
      <c r="AU406" s="645"/>
      <c r="AV406" s="645"/>
      <c r="AW406" s="645"/>
      <c r="AX406" s="645"/>
      <c r="AY406" s="645"/>
      <c r="AZ406" s="645"/>
      <c r="BA406" s="645"/>
      <c r="BB406" s="645"/>
      <c r="BC406" s="645"/>
      <c r="BD406" s="645"/>
      <c r="BE406" s="645"/>
      <c r="BF406" s="645"/>
      <c r="BG406" s="645"/>
      <c r="BH406" s="645"/>
      <c r="BI406" s="645"/>
      <c r="BJ406" s="645"/>
      <c r="BK406" s="645"/>
      <c r="BL406" s="645"/>
      <c r="BM406" s="645"/>
      <c r="BN406" s="645"/>
      <c r="BO406" s="645"/>
      <c r="BP406" s="645"/>
      <c r="BQ406" s="645"/>
      <c r="BR406" s="645"/>
      <c r="BS406" s="645"/>
      <c r="BT406" s="645"/>
      <c r="BU406" s="742"/>
      <c r="BV406" s="742"/>
      <c r="BW406" s="996"/>
      <c r="BX406" s="997"/>
      <c r="BY406" s="998" t="e">
        <f>BX406/#REF!*100</f>
        <v>#REF!</v>
      </c>
      <c r="BZ406" s="587"/>
    </row>
    <row r="407" spans="3:76" ht="1.5" customHeight="1">
      <c r="C407" s="86"/>
      <c r="D407" s="61"/>
      <c r="E407" s="61"/>
      <c r="F407" s="61"/>
      <c r="G407" s="61"/>
      <c r="H407" s="61"/>
      <c r="I407" s="61"/>
      <c r="J407" s="61"/>
      <c r="K407" s="61"/>
      <c r="L407" s="61"/>
      <c r="M407" s="61"/>
      <c r="N407" s="61"/>
      <c r="O407" s="61"/>
      <c r="P407" s="61"/>
      <c r="Q407" s="61"/>
      <c r="R407" s="61"/>
      <c r="S407" s="81"/>
      <c r="T407" s="81"/>
      <c r="X407" s="88"/>
      <c r="Y407" s="97"/>
      <c r="Z407" s="97"/>
      <c r="AA407" s="97"/>
      <c r="AB407" s="97"/>
      <c r="AC407" s="133"/>
      <c r="AD407" s="133"/>
      <c r="AE407" s="97"/>
      <c r="AF407" s="97"/>
      <c r="AG407" s="97"/>
      <c r="AH407" s="97"/>
      <c r="AI407" s="97"/>
      <c r="BW407" s="608"/>
      <c r="BX407" s="609"/>
    </row>
    <row r="408" spans="3:76" ht="20.25" customHeight="1" thickBot="1">
      <c r="C408" s="451" t="s">
        <v>355</v>
      </c>
      <c r="D408" s="451"/>
      <c r="E408" s="451"/>
      <c r="F408" s="451"/>
      <c r="G408" s="451"/>
      <c r="H408" s="451"/>
      <c r="I408" s="451"/>
      <c r="J408" s="451"/>
      <c r="K408" s="451"/>
      <c r="L408" s="451"/>
      <c r="M408" s="451"/>
      <c r="N408" s="451"/>
      <c r="O408" s="451"/>
      <c r="P408" s="451"/>
      <c r="Q408" s="451"/>
      <c r="R408" s="451"/>
      <c r="S408" s="451"/>
      <c r="T408" s="99"/>
      <c r="X408" s="100"/>
      <c r="Y408" s="101">
        <f>SUBTOTAL(9,X402:AB403)</f>
        <v>12000000000</v>
      </c>
      <c r="Z408" s="101"/>
      <c r="AA408" s="101"/>
      <c r="AB408" s="101"/>
      <c r="AC408" s="133"/>
      <c r="AD408" s="133"/>
      <c r="AE408" s="101">
        <v>12000000000</v>
      </c>
      <c r="AF408" s="101"/>
      <c r="AG408" s="101"/>
      <c r="AH408" s="101"/>
      <c r="AI408" s="101"/>
      <c r="BU408" s="622">
        <f>L396-Y408</f>
        <v>0</v>
      </c>
      <c r="BV408" s="622">
        <f>L384-AE408</f>
        <v>0</v>
      </c>
      <c r="BW408" s="608"/>
      <c r="BX408" s="609"/>
    </row>
    <row r="409" spans="3:76" ht="18.75" customHeight="1" thickTop="1">
      <c r="C409" s="60"/>
      <c r="D409" s="60"/>
      <c r="E409" s="60"/>
      <c r="F409" s="60"/>
      <c r="G409" s="60"/>
      <c r="H409" s="60"/>
      <c r="I409" s="60"/>
      <c r="J409" s="60"/>
      <c r="K409" s="60"/>
      <c r="L409" s="60"/>
      <c r="M409" s="60"/>
      <c r="N409" s="60"/>
      <c r="O409" s="60"/>
      <c r="P409" s="60"/>
      <c r="Q409" s="60"/>
      <c r="R409" s="60"/>
      <c r="S409" s="60"/>
      <c r="T409" s="99"/>
      <c r="X409" s="100"/>
      <c r="Y409" s="135"/>
      <c r="Z409" s="135"/>
      <c r="AA409" s="135"/>
      <c r="AB409" s="135"/>
      <c r="AC409" s="133"/>
      <c r="AD409" s="133"/>
      <c r="AE409" s="135"/>
      <c r="AF409" s="135"/>
      <c r="AG409" s="135"/>
      <c r="AH409" s="135"/>
      <c r="AI409" s="135"/>
      <c r="BU409" s="622"/>
      <c r="BV409" s="622"/>
      <c r="BW409" s="608"/>
      <c r="BX409" s="609"/>
    </row>
    <row r="410" spans="3:76" ht="19.5" customHeight="1" hidden="1">
      <c r="C410" s="60"/>
      <c r="D410" s="60"/>
      <c r="E410" s="959"/>
      <c r="F410" s="60"/>
      <c r="G410" s="60"/>
      <c r="H410" s="60"/>
      <c r="I410" s="60"/>
      <c r="J410" s="60"/>
      <c r="K410" s="60"/>
      <c r="L410" s="60"/>
      <c r="M410" s="60"/>
      <c r="N410" s="60"/>
      <c r="O410" s="60"/>
      <c r="P410" s="60"/>
      <c r="Q410" s="60"/>
      <c r="R410" s="60"/>
      <c r="S410" s="60"/>
      <c r="T410" s="99"/>
      <c r="X410" s="100"/>
      <c r="Y410" s="135"/>
      <c r="Z410" s="135"/>
      <c r="AA410" s="135"/>
      <c r="AB410" s="135"/>
      <c r="AC410" s="133"/>
      <c r="AD410" s="133"/>
      <c r="AE410" s="135"/>
      <c r="AF410" s="135"/>
      <c r="AG410" s="135"/>
      <c r="AH410" s="135"/>
      <c r="AI410" s="135"/>
      <c r="BU410" s="622"/>
      <c r="BV410" s="622"/>
      <c r="BW410" s="608"/>
      <c r="BX410" s="609"/>
    </row>
    <row r="411" spans="3:76" ht="9" customHeight="1" hidden="1">
      <c r="C411" s="60"/>
      <c r="D411" s="60"/>
      <c r="E411" s="959"/>
      <c r="F411" s="60"/>
      <c r="G411" s="60"/>
      <c r="H411" s="60"/>
      <c r="I411" s="60"/>
      <c r="J411" s="60"/>
      <c r="K411" s="60"/>
      <c r="L411" s="60"/>
      <c r="M411" s="60"/>
      <c r="N411" s="60"/>
      <c r="O411" s="60"/>
      <c r="P411" s="60"/>
      <c r="Q411" s="60"/>
      <c r="R411" s="60"/>
      <c r="S411" s="60"/>
      <c r="T411" s="99"/>
      <c r="W411" s="100"/>
      <c r="X411" s="100"/>
      <c r="Y411" s="100"/>
      <c r="Z411" s="100"/>
      <c r="AA411" s="100"/>
      <c r="AB411" s="100"/>
      <c r="AD411" s="102"/>
      <c r="AE411" s="102"/>
      <c r="AF411" s="102"/>
      <c r="AG411" s="102"/>
      <c r="AH411" s="102"/>
      <c r="AI411" s="102"/>
      <c r="BW411" s="608"/>
      <c r="BX411" s="609"/>
    </row>
    <row r="412" spans="3:76" ht="9" customHeight="1" hidden="1">
      <c r="C412" s="60"/>
      <c r="D412" s="60"/>
      <c r="E412" s="959"/>
      <c r="F412" s="60"/>
      <c r="G412" s="60"/>
      <c r="H412" s="60"/>
      <c r="I412" s="60"/>
      <c r="J412" s="60"/>
      <c r="K412" s="60"/>
      <c r="L412" s="60"/>
      <c r="M412" s="60"/>
      <c r="N412" s="60"/>
      <c r="O412" s="60"/>
      <c r="P412" s="60"/>
      <c r="Q412" s="60"/>
      <c r="R412" s="60"/>
      <c r="S412" s="60"/>
      <c r="T412" s="99"/>
      <c r="W412" s="100"/>
      <c r="X412" s="100"/>
      <c r="Y412" s="100"/>
      <c r="Z412" s="100"/>
      <c r="AA412" s="100"/>
      <c r="AB412" s="100"/>
      <c r="AD412" s="102"/>
      <c r="AE412" s="102"/>
      <c r="AF412" s="102"/>
      <c r="AG412" s="102"/>
      <c r="AH412" s="102"/>
      <c r="AI412" s="102"/>
      <c r="BW412" s="608"/>
      <c r="BX412" s="609"/>
    </row>
    <row r="413" spans="3:76" ht="19.5" customHeight="1" hidden="1">
      <c r="C413" s="60"/>
      <c r="D413" s="60"/>
      <c r="E413" s="959"/>
      <c r="F413" s="60"/>
      <c r="G413" s="60"/>
      <c r="H413" s="60"/>
      <c r="I413" s="60"/>
      <c r="J413" s="60"/>
      <c r="K413" s="60"/>
      <c r="L413" s="60"/>
      <c r="M413" s="60"/>
      <c r="N413" s="60"/>
      <c r="O413" s="60"/>
      <c r="P413" s="60"/>
      <c r="Q413" s="60"/>
      <c r="R413" s="60"/>
      <c r="S413" s="60"/>
      <c r="T413" s="99"/>
      <c r="W413" s="100"/>
      <c r="X413" s="100"/>
      <c r="Y413" s="100"/>
      <c r="Z413" s="100"/>
      <c r="AA413" s="100"/>
      <c r="AB413" s="100"/>
      <c r="AD413" s="102"/>
      <c r="AE413" s="102"/>
      <c r="AF413" s="102"/>
      <c r="AG413" s="102"/>
      <c r="AH413" s="102"/>
      <c r="AI413" s="102"/>
      <c r="BW413" s="608"/>
      <c r="BX413" s="609"/>
    </row>
    <row r="414" spans="3:76" ht="19.5" customHeight="1" hidden="1">
      <c r="C414" s="60"/>
      <c r="D414" s="60"/>
      <c r="E414" s="959"/>
      <c r="F414" s="60"/>
      <c r="G414" s="60"/>
      <c r="H414" s="60"/>
      <c r="I414" s="60"/>
      <c r="J414" s="60"/>
      <c r="K414" s="60"/>
      <c r="L414" s="60"/>
      <c r="M414" s="60"/>
      <c r="N414" s="60"/>
      <c r="O414" s="60"/>
      <c r="P414" s="60"/>
      <c r="Q414" s="60"/>
      <c r="R414" s="60"/>
      <c r="S414" s="60"/>
      <c r="T414" s="99"/>
      <c r="W414" s="100"/>
      <c r="X414" s="100"/>
      <c r="Y414" s="100"/>
      <c r="Z414" s="100"/>
      <c r="AA414" s="100"/>
      <c r="AB414" s="100"/>
      <c r="AD414" s="102"/>
      <c r="AE414" s="102"/>
      <c r="AF414" s="102"/>
      <c r="AG414" s="102"/>
      <c r="AH414" s="102"/>
      <c r="AI414" s="102"/>
      <c r="BW414" s="608"/>
      <c r="BX414" s="609"/>
    </row>
    <row r="415" spans="3:76" ht="9.75" customHeight="1" hidden="1">
      <c r="C415" s="60"/>
      <c r="D415" s="60"/>
      <c r="E415" s="959"/>
      <c r="F415" s="60"/>
      <c r="G415" s="60"/>
      <c r="H415" s="60"/>
      <c r="I415" s="60"/>
      <c r="J415" s="60"/>
      <c r="K415" s="60"/>
      <c r="L415" s="60"/>
      <c r="M415" s="60"/>
      <c r="N415" s="60"/>
      <c r="O415" s="60"/>
      <c r="P415" s="60"/>
      <c r="Q415" s="60"/>
      <c r="R415" s="60"/>
      <c r="S415" s="60"/>
      <c r="T415" s="99"/>
      <c r="W415" s="100"/>
      <c r="X415" s="100"/>
      <c r="Y415" s="100"/>
      <c r="Z415" s="100"/>
      <c r="AA415" s="100"/>
      <c r="AB415" s="100"/>
      <c r="AD415" s="102"/>
      <c r="AE415" s="102"/>
      <c r="AF415" s="102"/>
      <c r="AG415" s="102"/>
      <c r="AH415" s="102"/>
      <c r="AI415" s="102"/>
      <c r="BW415" s="608"/>
      <c r="BX415" s="609"/>
    </row>
    <row r="416" spans="2:76" ht="19.5" customHeight="1" hidden="1">
      <c r="B416" s="467"/>
      <c r="C416" s="119" t="s">
        <v>628</v>
      </c>
      <c r="D416" s="468"/>
      <c r="E416" s="468"/>
      <c r="F416" s="468"/>
      <c r="G416" s="468"/>
      <c r="H416" s="469"/>
      <c r="I416" s="469"/>
      <c r="J416" s="469"/>
      <c r="K416" s="469"/>
      <c r="L416" s="469"/>
      <c r="M416" s="469"/>
      <c r="N416" s="469"/>
      <c r="O416" s="469"/>
      <c r="P416" s="469"/>
      <c r="Q416" s="470"/>
      <c r="R416" s="470"/>
      <c r="S416" s="470"/>
      <c r="T416" s="470"/>
      <c r="U416" s="470"/>
      <c r="V416" s="470"/>
      <c r="W416" s="100"/>
      <c r="X416" s="100"/>
      <c r="Y416" s="102"/>
      <c r="Z416" s="102"/>
      <c r="AA416" s="102"/>
      <c r="AB416" s="102"/>
      <c r="AC416" s="469"/>
      <c r="AD416" s="100"/>
      <c r="AE416" s="102"/>
      <c r="AF416" s="102"/>
      <c r="AG416" s="102"/>
      <c r="AH416" s="102"/>
      <c r="AI416" s="102"/>
      <c r="AM416" s="610"/>
      <c r="BW416" s="608"/>
      <c r="BX416" s="609"/>
    </row>
    <row r="417" spans="2:76" ht="19.5" customHeight="1" hidden="1">
      <c r="B417" s="467"/>
      <c r="C417" s="471"/>
      <c r="D417" s="468"/>
      <c r="E417" s="468"/>
      <c r="F417" s="468"/>
      <c r="G417" s="468"/>
      <c r="H417" s="468"/>
      <c r="I417" s="468"/>
      <c r="J417" s="468"/>
      <c r="K417" s="472"/>
      <c r="L417" s="1005"/>
      <c r="M417" s="1005"/>
      <c r="N417" s="1005"/>
      <c r="O417" s="472"/>
      <c r="P417" s="472"/>
      <c r="Q417" s="472"/>
      <c r="R417" s="472"/>
      <c r="S417" s="472"/>
      <c r="T417" s="472"/>
      <c r="U417" s="472"/>
      <c r="V417" s="472"/>
      <c r="X417" s="473"/>
      <c r="Y417" s="474" t="str">
        <f>Y401</f>
        <v>Số cuối năm</v>
      </c>
      <c r="Z417" s="475"/>
      <c r="AA417" s="475"/>
      <c r="AB417" s="475"/>
      <c r="AC417" s="476"/>
      <c r="AE417" s="474" t="str">
        <f>AE401</f>
        <v>Số đầu năm</v>
      </c>
      <c r="AF417" s="475"/>
      <c r="AG417" s="475"/>
      <c r="AH417" s="475"/>
      <c r="AI417" s="475"/>
      <c r="BW417" s="608"/>
      <c r="BX417" s="609"/>
    </row>
    <row r="418" spans="2:76" ht="19.5" customHeight="1" hidden="1">
      <c r="B418" s="467"/>
      <c r="C418" s="94"/>
      <c r="D418" s="1006" t="s">
        <v>598</v>
      </c>
      <c r="E418" s="477"/>
      <c r="F418" s="477"/>
      <c r="G418" s="477"/>
      <c r="H418" s="478"/>
      <c r="I418" s="1007"/>
      <c r="J418" s="1007"/>
      <c r="K418" s="1007"/>
      <c r="L418" s="1007"/>
      <c r="M418" s="1007"/>
      <c r="N418" s="1007"/>
      <c r="O418" s="1007"/>
      <c r="P418" s="1007"/>
      <c r="Q418" s="1007"/>
      <c r="R418" s="1007"/>
      <c r="S418" s="1007"/>
      <c r="T418" s="1007"/>
      <c r="U418" s="1007"/>
      <c r="V418" s="1007"/>
      <c r="X418" s="479"/>
      <c r="Y418" s="105">
        <v>12000000000</v>
      </c>
      <c r="Z418" s="105"/>
      <c r="AA418" s="105"/>
      <c r="AB418" s="105"/>
      <c r="AC418" s="1007"/>
      <c r="AE418" s="1008">
        <f>Y418</f>
        <v>12000000000</v>
      </c>
      <c r="AF418" s="1008"/>
      <c r="AG418" s="1008"/>
      <c r="AH418" s="1008"/>
      <c r="AI418" s="1008"/>
      <c r="AM418" s="639"/>
      <c r="AN418" s="639"/>
      <c r="AO418" s="639"/>
      <c r="AP418" s="639"/>
      <c r="AQ418" s="639"/>
      <c r="AR418" s="639"/>
      <c r="AS418" s="639"/>
      <c r="AT418" s="639"/>
      <c r="AU418" s="639"/>
      <c r="AV418" s="639"/>
      <c r="AW418" s="639"/>
      <c r="AX418" s="639"/>
      <c r="AY418" s="639"/>
      <c r="AZ418" s="639"/>
      <c r="BA418" s="639"/>
      <c r="BB418" s="639"/>
      <c r="BC418" s="639"/>
      <c r="BD418" s="639"/>
      <c r="BE418" s="639"/>
      <c r="BF418" s="639"/>
      <c r="BG418" s="884"/>
      <c r="BH418" s="884"/>
      <c r="BI418" s="884"/>
      <c r="BJ418" s="884"/>
      <c r="BK418" s="884"/>
      <c r="BL418" s="884"/>
      <c r="BN418" s="884"/>
      <c r="BO418" s="884"/>
      <c r="BP418" s="884"/>
      <c r="BQ418" s="884"/>
      <c r="BR418" s="884"/>
      <c r="BS418" s="884"/>
      <c r="BT418" s="885"/>
      <c r="BW418" s="608"/>
      <c r="BX418" s="609"/>
    </row>
    <row r="419" spans="1:78" s="195" customFormat="1" ht="19.5" customHeight="1" hidden="1">
      <c r="A419" s="109"/>
      <c r="B419" s="467"/>
      <c r="C419" s="114"/>
      <c r="D419" s="271" t="s">
        <v>629</v>
      </c>
      <c r="E419" s="196"/>
      <c r="F419" s="196"/>
      <c r="G419" s="196"/>
      <c r="H419" s="480"/>
      <c r="I419" s="1009"/>
      <c r="J419" s="1009"/>
      <c r="K419" s="1009"/>
      <c r="L419" s="1009"/>
      <c r="M419" s="1009"/>
      <c r="N419" s="1009"/>
      <c r="O419" s="1009"/>
      <c r="P419" s="1009"/>
      <c r="Q419" s="1009"/>
      <c r="R419" s="1009"/>
      <c r="S419" s="1009"/>
      <c r="T419" s="1009"/>
      <c r="U419" s="1009"/>
      <c r="V419" s="1009"/>
      <c r="W419" s="104"/>
      <c r="X419" s="481"/>
      <c r="Y419" s="482"/>
      <c r="Z419" s="482"/>
      <c r="AA419" s="482"/>
      <c r="AB419" s="482"/>
      <c r="AC419" s="1009"/>
      <c r="AD419" s="104"/>
      <c r="AE419" s="482"/>
      <c r="AF419" s="482"/>
      <c r="AG419" s="482"/>
      <c r="AH419" s="482"/>
      <c r="AI419" s="482"/>
      <c r="AK419" s="743"/>
      <c r="AL419" s="743"/>
      <c r="AM419" s="735"/>
      <c r="AN419" s="743"/>
      <c r="AO419" s="743"/>
      <c r="AP419" s="743"/>
      <c r="AQ419" s="743"/>
      <c r="AR419" s="743"/>
      <c r="AS419" s="743"/>
      <c r="AT419" s="743"/>
      <c r="AU419" s="743"/>
      <c r="AV419" s="743"/>
      <c r="AW419" s="743"/>
      <c r="AX419" s="743"/>
      <c r="AY419" s="743"/>
      <c r="AZ419" s="743"/>
      <c r="BA419" s="743"/>
      <c r="BB419" s="743"/>
      <c r="BC419" s="743"/>
      <c r="BD419" s="743"/>
      <c r="BE419" s="645"/>
      <c r="BF419" s="645"/>
      <c r="BG419" s="1010"/>
      <c r="BH419" s="1010"/>
      <c r="BI419" s="1010"/>
      <c r="BJ419" s="1010"/>
      <c r="BK419" s="1010"/>
      <c r="BL419" s="1010"/>
      <c r="BM419" s="645"/>
      <c r="BN419" s="1010"/>
      <c r="BO419" s="1010"/>
      <c r="BP419" s="1010"/>
      <c r="BQ419" s="1010"/>
      <c r="BR419" s="1010"/>
      <c r="BS419" s="1010"/>
      <c r="BT419" s="914"/>
      <c r="BU419" s="742"/>
      <c r="BV419" s="742"/>
      <c r="BW419" s="934"/>
      <c r="BX419" s="917"/>
      <c r="BZ419" s="587"/>
    </row>
    <row r="420" spans="1:78" s="195" customFormat="1" ht="19.5" customHeight="1" hidden="1">
      <c r="A420" s="109"/>
      <c r="B420" s="467"/>
      <c r="C420" s="114"/>
      <c r="D420" s="271" t="s">
        <v>630</v>
      </c>
      <c r="E420" s="196"/>
      <c r="F420" s="196"/>
      <c r="G420" s="196"/>
      <c r="H420" s="480"/>
      <c r="I420" s="1009"/>
      <c r="J420" s="1009"/>
      <c r="K420" s="1009"/>
      <c r="L420" s="1009"/>
      <c r="M420" s="1009"/>
      <c r="N420" s="1009"/>
      <c r="O420" s="1009"/>
      <c r="P420" s="1009"/>
      <c r="Q420" s="1009"/>
      <c r="R420" s="1009"/>
      <c r="S420" s="1009"/>
      <c r="T420" s="1009"/>
      <c r="U420" s="1009"/>
      <c r="V420" s="1009"/>
      <c r="W420" s="104"/>
      <c r="X420" s="481"/>
      <c r="Y420" s="482"/>
      <c r="Z420" s="482"/>
      <c r="AA420" s="482"/>
      <c r="AB420" s="482"/>
      <c r="AC420" s="1009"/>
      <c r="AD420" s="104"/>
      <c r="AE420" s="1011"/>
      <c r="AF420" s="1011"/>
      <c r="AG420" s="1011"/>
      <c r="AH420" s="1011"/>
      <c r="AI420" s="1011"/>
      <c r="AK420" s="743"/>
      <c r="AL420" s="743"/>
      <c r="AM420" s="735"/>
      <c r="AN420" s="743"/>
      <c r="AO420" s="743"/>
      <c r="AP420" s="743"/>
      <c r="AQ420" s="743"/>
      <c r="AR420" s="743"/>
      <c r="AS420" s="743"/>
      <c r="AT420" s="743"/>
      <c r="AU420" s="743"/>
      <c r="AV420" s="743"/>
      <c r="AW420" s="743"/>
      <c r="AX420" s="743"/>
      <c r="AY420" s="743"/>
      <c r="AZ420" s="743"/>
      <c r="BA420" s="743"/>
      <c r="BB420" s="743"/>
      <c r="BC420" s="743"/>
      <c r="BD420" s="743"/>
      <c r="BE420" s="645"/>
      <c r="BF420" s="645"/>
      <c r="BG420" s="914"/>
      <c r="BH420" s="914"/>
      <c r="BI420" s="914"/>
      <c r="BJ420" s="914"/>
      <c r="BK420" s="914"/>
      <c r="BL420" s="914"/>
      <c r="BM420" s="645"/>
      <c r="BN420" s="914"/>
      <c r="BO420" s="914"/>
      <c r="BP420" s="914"/>
      <c r="BQ420" s="914"/>
      <c r="BR420" s="914"/>
      <c r="BS420" s="914"/>
      <c r="BT420" s="914"/>
      <c r="BU420" s="742"/>
      <c r="BV420" s="742"/>
      <c r="BW420" s="934"/>
      <c r="BX420" s="917"/>
      <c r="BZ420" s="587"/>
    </row>
    <row r="421" spans="1:78" s="195" customFormat="1" ht="19.5" customHeight="1" hidden="1">
      <c r="A421" s="109"/>
      <c r="B421" s="467"/>
      <c r="C421" s="114"/>
      <c r="D421" s="271" t="s">
        <v>631</v>
      </c>
      <c r="E421" s="196"/>
      <c r="F421" s="196"/>
      <c r="G421" s="196"/>
      <c r="H421" s="480"/>
      <c r="I421" s="1009"/>
      <c r="J421" s="1009"/>
      <c r="K421" s="1009"/>
      <c r="L421" s="1009"/>
      <c r="M421" s="1009"/>
      <c r="N421" s="1009"/>
      <c r="O421" s="1009"/>
      <c r="P421" s="1009"/>
      <c r="Q421" s="1009"/>
      <c r="R421" s="1009"/>
      <c r="S421" s="1009"/>
      <c r="T421" s="1009"/>
      <c r="U421" s="1009"/>
      <c r="V421" s="1009"/>
      <c r="W421" s="104"/>
      <c r="X421" s="481"/>
      <c r="Y421" s="482"/>
      <c r="Z421" s="482"/>
      <c r="AA421" s="482"/>
      <c r="AB421" s="482"/>
      <c r="AC421" s="1009"/>
      <c r="AD421" s="104"/>
      <c r="AE421" s="1011"/>
      <c r="AF421" s="1011"/>
      <c r="AG421" s="1011"/>
      <c r="AH421" s="1011"/>
      <c r="AI421" s="1011"/>
      <c r="AK421" s="743"/>
      <c r="AL421" s="743"/>
      <c r="AM421" s="735"/>
      <c r="AN421" s="743"/>
      <c r="AO421" s="743"/>
      <c r="AP421" s="743"/>
      <c r="AQ421" s="743"/>
      <c r="AR421" s="743"/>
      <c r="AS421" s="743"/>
      <c r="AT421" s="743"/>
      <c r="AU421" s="743"/>
      <c r="AV421" s="743"/>
      <c r="AW421" s="743"/>
      <c r="AX421" s="743"/>
      <c r="AY421" s="743"/>
      <c r="AZ421" s="743"/>
      <c r="BA421" s="743"/>
      <c r="BB421" s="743"/>
      <c r="BC421" s="743"/>
      <c r="BD421" s="743"/>
      <c r="BE421" s="645"/>
      <c r="BF421" s="645"/>
      <c r="BG421" s="914"/>
      <c r="BH421" s="914"/>
      <c r="BI421" s="914"/>
      <c r="BJ421" s="914"/>
      <c r="BK421" s="914"/>
      <c r="BL421" s="914"/>
      <c r="BM421" s="645"/>
      <c r="BN421" s="914"/>
      <c r="BO421" s="914"/>
      <c r="BP421" s="914"/>
      <c r="BQ421" s="914"/>
      <c r="BR421" s="914"/>
      <c r="BS421" s="914"/>
      <c r="BT421" s="914"/>
      <c r="BU421" s="742"/>
      <c r="BV421" s="742"/>
      <c r="BW421" s="934"/>
      <c r="BX421" s="917"/>
      <c r="BZ421" s="587"/>
    </row>
    <row r="422" spans="1:78" s="195" customFormat="1" ht="19.5" customHeight="1" hidden="1">
      <c r="A422" s="109"/>
      <c r="B422" s="467"/>
      <c r="C422" s="114"/>
      <c r="D422" s="271" t="s">
        <v>632</v>
      </c>
      <c r="E422" s="196"/>
      <c r="F422" s="196"/>
      <c r="G422" s="196"/>
      <c r="H422" s="480"/>
      <c r="I422" s="1009"/>
      <c r="J422" s="1009"/>
      <c r="K422" s="1009"/>
      <c r="L422" s="1009"/>
      <c r="M422" s="1009"/>
      <c r="N422" s="1009"/>
      <c r="O422" s="1009"/>
      <c r="P422" s="1009"/>
      <c r="Q422" s="1009"/>
      <c r="R422" s="1009"/>
      <c r="S422" s="1009"/>
      <c r="T422" s="1009"/>
      <c r="U422" s="1009"/>
      <c r="V422" s="1009"/>
      <c r="W422" s="104"/>
      <c r="X422" s="481"/>
      <c r="Y422" s="482">
        <f>Y418</f>
        <v>12000000000</v>
      </c>
      <c r="Z422" s="482"/>
      <c r="AA422" s="482"/>
      <c r="AB422" s="482"/>
      <c r="AC422" s="1009"/>
      <c r="AD422" s="104"/>
      <c r="AE422" s="482">
        <f>Y422</f>
        <v>12000000000</v>
      </c>
      <c r="AF422" s="482"/>
      <c r="AG422" s="482"/>
      <c r="AH422" s="482"/>
      <c r="AI422" s="482"/>
      <c r="AK422" s="743"/>
      <c r="AL422" s="743"/>
      <c r="AM422" s="735"/>
      <c r="AN422" s="743"/>
      <c r="AO422" s="743"/>
      <c r="AP422" s="743"/>
      <c r="AQ422" s="743"/>
      <c r="AR422" s="743"/>
      <c r="AS422" s="743"/>
      <c r="AT422" s="743"/>
      <c r="AU422" s="743"/>
      <c r="AV422" s="743"/>
      <c r="AW422" s="743"/>
      <c r="AX422" s="743"/>
      <c r="AY422" s="743"/>
      <c r="AZ422" s="743"/>
      <c r="BA422" s="743"/>
      <c r="BB422" s="743"/>
      <c r="BC422" s="743"/>
      <c r="BD422" s="743"/>
      <c r="BE422" s="645"/>
      <c r="BF422" s="645"/>
      <c r="BG422" s="914"/>
      <c r="BH422" s="914"/>
      <c r="BI422" s="914"/>
      <c r="BJ422" s="914"/>
      <c r="BK422" s="914"/>
      <c r="BL422" s="914"/>
      <c r="BM422" s="645"/>
      <c r="BN422" s="914"/>
      <c r="BO422" s="914"/>
      <c r="BP422" s="914"/>
      <c r="BQ422" s="914"/>
      <c r="BR422" s="914"/>
      <c r="BS422" s="914"/>
      <c r="BT422" s="914"/>
      <c r="BU422" s="742"/>
      <c r="BV422" s="742"/>
      <c r="BW422" s="934"/>
      <c r="BX422" s="917"/>
      <c r="BZ422" s="587"/>
    </row>
    <row r="423" spans="2:76" ht="19.5" customHeight="1" hidden="1">
      <c r="B423" s="467"/>
      <c r="C423" s="94"/>
      <c r="D423" s="86" t="s">
        <v>633</v>
      </c>
      <c r="E423" s="477"/>
      <c r="F423" s="477"/>
      <c r="G423" s="477"/>
      <c r="H423" s="478"/>
      <c r="I423" s="1007"/>
      <c r="J423" s="1007"/>
      <c r="K423" s="1007"/>
      <c r="L423" s="1007"/>
      <c r="M423" s="1007"/>
      <c r="N423" s="1007"/>
      <c r="O423" s="1007"/>
      <c r="P423" s="1007"/>
      <c r="Q423" s="1007"/>
      <c r="R423" s="1007"/>
      <c r="S423" s="1007"/>
      <c r="T423" s="1007"/>
      <c r="U423" s="1007"/>
      <c r="V423" s="1007"/>
      <c r="X423" s="1012"/>
      <c r="Y423" s="1013"/>
      <c r="Z423" s="1013"/>
      <c r="AA423" s="1013"/>
      <c r="AB423" s="1013"/>
      <c r="AC423" s="1007"/>
      <c r="AE423" s="1013"/>
      <c r="AF423" s="1013"/>
      <c r="AG423" s="1013"/>
      <c r="AH423" s="1013"/>
      <c r="AI423" s="1013"/>
      <c r="AM423" s="611"/>
      <c r="AN423" s="584"/>
      <c r="AO423" s="584"/>
      <c r="AP423" s="584"/>
      <c r="AQ423" s="584"/>
      <c r="AR423" s="584"/>
      <c r="AS423" s="584"/>
      <c r="AT423" s="584"/>
      <c r="AU423" s="584"/>
      <c r="AV423" s="584"/>
      <c r="AW423" s="584"/>
      <c r="AX423" s="584"/>
      <c r="AY423" s="584"/>
      <c r="AZ423" s="584"/>
      <c r="BA423" s="584"/>
      <c r="BB423" s="584"/>
      <c r="BC423" s="584"/>
      <c r="BD423" s="584"/>
      <c r="BG423" s="613"/>
      <c r="BH423" s="613"/>
      <c r="BI423" s="613"/>
      <c r="BJ423" s="613"/>
      <c r="BK423" s="613"/>
      <c r="BL423" s="613"/>
      <c r="BN423" s="613"/>
      <c r="BO423" s="613"/>
      <c r="BP423" s="613"/>
      <c r="BQ423" s="613"/>
      <c r="BR423" s="613"/>
      <c r="BS423" s="613"/>
      <c r="BT423" s="613"/>
      <c r="BW423" s="608"/>
      <c r="BX423" s="609"/>
    </row>
    <row r="424" spans="2:76" ht="12.75" customHeight="1" hidden="1">
      <c r="B424" s="467"/>
      <c r="C424" s="94"/>
      <c r="D424" s="86"/>
      <c r="E424" s="477"/>
      <c r="F424" s="477"/>
      <c r="G424" s="477"/>
      <c r="H424" s="478"/>
      <c r="I424" s="1007"/>
      <c r="J424" s="1007"/>
      <c r="K424" s="1007"/>
      <c r="L424" s="1007"/>
      <c r="M424" s="1007"/>
      <c r="N424" s="1007"/>
      <c r="O424" s="1007"/>
      <c r="P424" s="1007"/>
      <c r="Q424" s="1007"/>
      <c r="R424" s="1007"/>
      <c r="S424" s="1007"/>
      <c r="T424" s="1007"/>
      <c r="U424" s="1007"/>
      <c r="V424" s="1007"/>
      <c r="X424" s="1012"/>
      <c r="Y424" s="1014"/>
      <c r="Z424" s="1014"/>
      <c r="AA424" s="1014"/>
      <c r="AB424" s="1014"/>
      <c r="AC424" s="1007"/>
      <c r="AE424" s="1014"/>
      <c r="AF424" s="1014"/>
      <c r="AG424" s="1014"/>
      <c r="AH424" s="1014"/>
      <c r="AI424" s="1014"/>
      <c r="AM424" s="611"/>
      <c r="AN424" s="584"/>
      <c r="AO424" s="584"/>
      <c r="AP424" s="584"/>
      <c r="AQ424" s="584"/>
      <c r="AR424" s="584"/>
      <c r="AS424" s="584"/>
      <c r="AT424" s="584"/>
      <c r="AU424" s="584"/>
      <c r="AV424" s="584"/>
      <c r="AW424" s="584"/>
      <c r="AX424" s="584"/>
      <c r="AY424" s="584"/>
      <c r="AZ424" s="584"/>
      <c r="BA424" s="584"/>
      <c r="BB424" s="584"/>
      <c r="BC424" s="584"/>
      <c r="BD424" s="584"/>
      <c r="BG424" s="613"/>
      <c r="BH424" s="613"/>
      <c r="BI424" s="613"/>
      <c r="BJ424" s="613"/>
      <c r="BK424" s="613"/>
      <c r="BL424" s="613"/>
      <c r="BN424" s="613"/>
      <c r="BO424" s="613"/>
      <c r="BP424" s="613"/>
      <c r="BQ424" s="613"/>
      <c r="BR424" s="613"/>
      <c r="BS424" s="613"/>
      <c r="BT424" s="613"/>
      <c r="BW424" s="608"/>
      <c r="BX424" s="609"/>
    </row>
    <row r="425" spans="2:76" ht="19.5" customHeight="1" hidden="1">
      <c r="B425" s="467"/>
      <c r="C425" s="1015" t="s">
        <v>634</v>
      </c>
      <c r="D425" s="86"/>
      <c r="E425" s="477"/>
      <c r="F425" s="477"/>
      <c r="G425" s="477"/>
      <c r="H425" s="478"/>
      <c r="I425" s="1007"/>
      <c r="J425" s="1007"/>
      <c r="K425" s="1007"/>
      <c r="L425" s="1007"/>
      <c r="M425" s="1007"/>
      <c r="N425" s="1007"/>
      <c r="O425" s="1007"/>
      <c r="P425" s="1007"/>
      <c r="Q425" s="1007"/>
      <c r="R425" s="1007"/>
      <c r="S425" s="1007"/>
      <c r="T425" s="1007"/>
      <c r="U425" s="1007"/>
      <c r="V425" s="1007"/>
      <c r="X425" s="1012"/>
      <c r="Y425" s="1014"/>
      <c r="Z425" s="1014"/>
      <c r="AA425" s="1014"/>
      <c r="AB425" s="1014"/>
      <c r="AC425" s="1007"/>
      <c r="AE425" s="1014"/>
      <c r="AF425" s="1014"/>
      <c r="AG425" s="1014"/>
      <c r="AH425" s="1014"/>
      <c r="AI425" s="1014"/>
      <c r="AM425" s="611"/>
      <c r="AN425" s="584"/>
      <c r="AO425" s="584"/>
      <c r="AP425" s="584"/>
      <c r="AQ425" s="584"/>
      <c r="AR425" s="584"/>
      <c r="AS425" s="584"/>
      <c r="AT425" s="584"/>
      <c r="AU425" s="584"/>
      <c r="AV425" s="584"/>
      <c r="AW425" s="584"/>
      <c r="AX425" s="584"/>
      <c r="AY425" s="584"/>
      <c r="AZ425" s="584"/>
      <c r="BA425" s="584"/>
      <c r="BB425" s="584"/>
      <c r="BC425" s="584"/>
      <c r="BD425" s="584"/>
      <c r="BG425" s="613"/>
      <c r="BH425" s="613"/>
      <c r="BI425" s="613"/>
      <c r="BJ425" s="613"/>
      <c r="BK425" s="613"/>
      <c r="BL425" s="613"/>
      <c r="BN425" s="613"/>
      <c r="BO425" s="613"/>
      <c r="BP425" s="613"/>
      <c r="BQ425" s="613"/>
      <c r="BR425" s="613"/>
      <c r="BS425" s="613"/>
      <c r="BT425" s="613"/>
      <c r="BW425" s="608"/>
      <c r="BX425" s="609"/>
    </row>
    <row r="426" spans="2:76" ht="19.5" customHeight="1" hidden="1">
      <c r="B426" s="467"/>
      <c r="C426" s="1006" t="s">
        <v>635</v>
      </c>
      <c r="D426" s="86"/>
      <c r="E426" s="477"/>
      <c r="F426" s="477"/>
      <c r="G426" s="477"/>
      <c r="H426" s="478"/>
      <c r="I426" s="1007"/>
      <c r="J426" s="1007"/>
      <c r="K426" s="1007"/>
      <c r="L426" s="1007"/>
      <c r="M426" s="1007"/>
      <c r="N426" s="1007"/>
      <c r="O426" s="1007"/>
      <c r="P426" s="1007"/>
      <c r="Q426" s="1007"/>
      <c r="R426" s="1007"/>
      <c r="S426" s="1007"/>
      <c r="T426" s="1007"/>
      <c r="U426" s="1007"/>
      <c r="V426" s="1007"/>
      <c r="X426" s="1012"/>
      <c r="Y426" s="1014"/>
      <c r="Z426" s="1014"/>
      <c r="AA426" s="1014"/>
      <c r="AB426" s="1014"/>
      <c r="AC426" s="1007"/>
      <c r="AE426" s="1014"/>
      <c r="AF426" s="1014"/>
      <c r="AG426" s="1014"/>
      <c r="AH426" s="1014"/>
      <c r="AI426" s="1014"/>
      <c r="AM426" s="611"/>
      <c r="AN426" s="584"/>
      <c r="AO426" s="584"/>
      <c r="AP426" s="584"/>
      <c r="AQ426" s="584"/>
      <c r="AR426" s="584"/>
      <c r="AS426" s="584"/>
      <c r="AT426" s="584"/>
      <c r="AU426" s="584"/>
      <c r="AV426" s="584"/>
      <c r="AW426" s="584"/>
      <c r="AX426" s="584"/>
      <c r="AY426" s="584"/>
      <c r="AZ426" s="584"/>
      <c r="BA426" s="584"/>
      <c r="BB426" s="584"/>
      <c r="BC426" s="584"/>
      <c r="BD426" s="584"/>
      <c r="BG426" s="613"/>
      <c r="BH426" s="613"/>
      <c r="BI426" s="613"/>
      <c r="BJ426" s="613"/>
      <c r="BK426" s="613"/>
      <c r="BL426" s="613"/>
      <c r="BN426" s="613"/>
      <c r="BO426" s="613"/>
      <c r="BP426" s="613"/>
      <c r="BQ426" s="613"/>
      <c r="BR426" s="613"/>
      <c r="BS426" s="613"/>
      <c r="BT426" s="613"/>
      <c r="BW426" s="608"/>
      <c r="BX426" s="609"/>
    </row>
    <row r="427" spans="2:76" ht="19.5" customHeight="1" hidden="1">
      <c r="B427" s="467"/>
      <c r="C427" s="1006" t="s">
        <v>636</v>
      </c>
      <c r="D427" s="86"/>
      <c r="E427" s="477"/>
      <c r="F427" s="477"/>
      <c r="G427" s="477"/>
      <c r="H427" s="478"/>
      <c r="I427" s="1007"/>
      <c r="J427" s="1007"/>
      <c r="K427" s="1007"/>
      <c r="L427" s="1007"/>
      <c r="M427" s="1007"/>
      <c r="N427" s="1007"/>
      <c r="O427" s="1007"/>
      <c r="P427" s="1007"/>
      <c r="Q427" s="1007"/>
      <c r="R427" s="1007"/>
      <c r="S427" s="1007"/>
      <c r="T427" s="1007"/>
      <c r="U427" s="1007"/>
      <c r="V427" s="1007"/>
      <c r="X427" s="1012"/>
      <c r="Y427" s="1014"/>
      <c r="Z427" s="1014"/>
      <c r="AA427" s="1014"/>
      <c r="AB427" s="1014"/>
      <c r="AC427" s="1007"/>
      <c r="AE427" s="1014"/>
      <c r="AF427" s="1014"/>
      <c r="AG427" s="1014"/>
      <c r="AH427" s="1014"/>
      <c r="AI427" s="1014"/>
      <c r="AM427" s="611"/>
      <c r="AN427" s="584"/>
      <c r="AO427" s="584"/>
      <c r="AP427" s="584"/>
      <c r="AQ427" s="584"/>
      <c r="AR427" s="584"/>
      <c r="AS427" s="584"/>
      <c r="AT427" s="584"/>
      <c r="AU427" s="584"/>
      <c r="AV427" s="584"/>
      <c r="AW427" s="584"/>
      <c r="AX427" s="584"/>
      <c r="AY427" s="584"/>
      <c r="AZ427" s="584"/>
      <c r="BA427" s="584"/>
      <c r="BB427" s="584"/>
      <c r="BC427" s="584"/>
      <c r="BD427" s="584"/>
      <c r="BG427" s="613"/>
      <c r="BH427" s="613"/>
      <c r="BI427" s="613"/>
      <c r="BJ427" s="613"/>
      <c r="BK427" s="613"/>
      <c r="BL427" s="613"/>
      <c r="BN427" s="613"/>
      <c r="BO427" s="613"/>
      <c r="BP427" s="613"/>
      <c r="BQ427" s="613"/>
      <c r="BR427" s="613"/>
      <c r="BS427" s="613"/>
      <c r="BT427" s="613"/>
      <c r="BW427" s="608"/>
      <c r="BX427" s="609"/>
    </row>
    <row r="428" spans="2:76" ht="19.5" customHeight="1" hidden="1">
      <c r="B428" s="467"/>
      <c r="C428" s="1006" t="s">
        <v>637</v>
      </c>
      <c r="D428" s="86"/>
      <c r="E428" s="477"/>
      <c r="F428" s="477"/>
      <c r="G428" s="477"/>
      <c r="H428" s="478"/>
      <c r="I428" s="1007"/>
      <c r="J428" s="1007"/>
      <c r="K428" s="1007"/>
      <c r="L428" s="1007"/>
      <c r="M428" s="1007"/>
      <c r="N428" s="1007"/>
      <c r="O428" s="1007"/>
      <c r="P428" s="1007"/>
      <c r="Q428" s="1007"/>
      <c r="R428" s="1007"/>
      <c r="S428" s="1007"/>
      <c r="T428" s="1007"/>
      <c r="U428" s="1007"/>
      <c r="V428" s="1007"/>
      <c r="X428" s="1012"/>
      <c r="Y428" s="1014"/>
      <c r="Z428" s="1014"/>
      <c r="AA428" s="1014"/>
      <c r="AB428" s="1014"/>
      <c r="AC428" s="1007"/>
      <c r="AE428" s="1014"/>
      <c r="AF428" s="1014"/>
      <c r="AG428" s="1014"/>
      <c r="AH428" s="1014"/>
      <c r="AI428" s="1014"/>
      <c r="AM428" s="611"/>
      <c r="AN428" s="584"/>
      <c r="AO428" s="584"/>
      <c r="AP428" s="584"/>
      <c r="AQ428" s="584"/>
      <c r="AR428" s="584"/>
      <c r="AS428" s="584"/>
      <c r="AT428" s="584"/>
      <c r="AU428" s="584"/>
      <c r="AV428" s="584"/>
      <c r="AW428" s="584"/>
      <c r="AX428" s="584"/>
      <c r="AY428" s="584"/>
      <c r="AZ428" s="584"/>
      <c r="BA428" s="584"/>
      <c r="BB428" s="584"/>
      <c r="BC428" s="584"/>
      <c r="BD428" s="584"/>
      <c r="BG428" s="613"/>
      <c r="BH428" s="613"/>
      <c r="BI428" s="613"/>
      <c r="BJ428" s="613"/>
      <c r="BK428" s="613"/>
      <c r="BL428" s="613"/>
      <c r="BN428" s="613"/>
      <c r="BO428" s="613"/>
      <c r="BP428" s="613"/>
      <c r="BQ428" s="613"/>
      <c r="BR428" s="613"/>
      <c r="BS428" s="613"/>
      <c r="BT428" s="613"/>
      <c r="BW428" s="608"/>
      <c r="BX428" s="609"/>
    </row>
    <row r="429" spans="2:76" ht="19.5" customHeight="1" hidden="1">
      <c r="B429" s="467"/>
      <c r="C429" s="1006" t="s">
        <v>638</v>
      </c>
      <c r="D429" s="86"/>
      <c r="E429" s="477"/>
      <c r="F429" s="477"/>
      <c r="G429" s="477"/>
      <c r="H429" s="478"/>
      <c r="I429" s="1007"/>
      <c r="J429" s="1007"/>
      <c r="K429" s="1007"/>
      <c r="L429" s="1007"/>
      <c r="M429" s="1007"/>
      <c r="N429" s="1007"/>
      <c r="O429" s="1007"/>
      <c r="P429" s="1007"/>
      <c r="Q429" s="1007"/>
      <c r="R429" s="1007"/>
      <c r="S429" s="1007"/>
      <c r="T429" s="1007"/>
      <c r="U429" s="1007"/>
      <c r="V429" s="1007"/>
      <c r="X429" s="1012"/>
      <c r="Y429" s="1014"/>
      <c r="Z429" s="1014"/>
      <c r="AA429" s="1014"/>
      <c r="AB429" s="1014"/>
      <c r="AC429" s="1007"/>
      <c r="AE429" s="1014"/>
      <c r="AF429" s="1014"/>
      <c r="AG429" s="1014"/>
      <c r="AH429" s="1014"/>
      <c r="AI429" s="1014"/>
      <c r="AM429" s="611"/>
      <c r="AN429" s="584"/>
      <c r="AO429" s="584"/>
      <c r="AP429" s="584"/>
      <c r="AQ429" s="584"/>
      <c r="AR429" s="584"/>
      <c r="AS429" s="584"/>
      <c r="AT429" s="584"/>
      <c r="AU429" s="584"/>
      <c r="AV429" s="584"/>
      <c r="AW429" s="584"/>
      <c r="AX429" s="584"/>
      <c r="AY429" s="584"/>
      <c r="AZ429" s="584"/>
      <c r="BA429" s="584"/>
      <c r="BB429" s="584"/>
      <c r="BC429" s="584"/>
      <c r="BD429" s="584"/>
      <c r="BG429" s="613"/>
      <c r="BH429" s="613"/>
      <c r="BI429" s="613"/>
      <c r="BJ429" s="613"/>
      <c r="BK429" s="613"/>
      <c r="BL429" s="613"/>
      <c r="BN429" s="613"/>
      <c r="BO429" s="613"/>
      <c r="BP429" s="613"/>
      <c r="BQ429" s="613"/>
      <c r="BR429" s="613"/>
      <c r="BS429" s="613"/>
      <c r="BT429" s="613"/>
      <c r="BW429" s="608"/>
      <c r="BX429" s="609"/>
    </row>
    <row r="430" spans="2:76" ht="12" customHeight="1" hidden="1">
      <c r="B430" s="467"/>
      <c r="C430" s="1006"/>
      <c r="D430" s="86"/>
      <c r="E430" s="477"/>
      <c r="F430" s="477"/>
      <c r="G430" s="477"/>
      <c r="H430" s="478"/>
      <c r="I430" s="1007"/>
      <c r="J430" s="1007"/>
      <c r="K430" s="1007"/>
      <c r="L430" s="1007"/>
      <c r="M430" s="1007"/>
      <c r="N430" s="1007"/>
      <c r="O430" s="1007"/>
      <c r="P430" s="1007"/>
      <c r="Q430" s="1007"/>
      <c r="R430" s="1007"/>
      <c r="S430" s="1007"/>
      <c r="T430" s="1007"/>
      <c r="U430" s="1007"/>
      <c r="V430" s="1007"/>
      <c r="X430" s="1012"/>
      <c r="Y430" s="1014"/>
      <c r="Z430" s="1014"/>
      <c r="AA430" s="1014"/>
      <c r="AB430" s="1014"/>
      <c r="AC430" s="1007"/>
      <c r="AE430" s="1014"/>
      <c r="AF430" s="1014"/>
      <c r="AG430" s="1014"/>
      <c r="AH430" s="1014"/>
      <c r="AI430" s="1014"/>
      <c r="AM430" s="611"/>
      <c r="AN430" s="584"/>
      <c r="AO430" s="584"/>
      <c r="AP430" s="584"/>
      <c r="AQ430" s="584"/>
      <c r="AR430" s="584"/>
      <c r="AS430" s="584"/>
      <c r="AT430" s="584"/>
      <c r="AU430" s="584"/>
      <c r="AV430" s="584"/>
      <c r="AW430" s="584"/>
      <c r="AX430" s="584"/>
      <c r="AY430" s="584"/>
      <c r="AZ430" s="584"/>
      <c r="BA430" s="584"/>
      <c r="BB430" s="584"/>
      <c r="BC430" s="584"/>
      <c r="BD430" s="584"/>
      <c r="BG430" s="613"/>
      <c r="BH430" s="613"/>
      <c r="BI430" s="613"/>
      <c r="BJ430" s="613"/>
      <c r="BK430" s="613"/>
      <c r="BL430" s="613"/>
      <c r="BN430" s="613"/>
      <c r="BO430" s="613"/>
      <c r="BP430" s="613"/>
      <c r="BQ430" s="613"/>
      <c r="BR430" s="613"/>
      <c r="BS430" s="613"/>
      <c r="BT430" s="613"/>
      <c r="BW430" s="608"/>
      <c r="BX430" s="609"/>
    </row>
    <row r="431" spans="2:76" ht="19.5" customHeight="1" hidden="1">
      <c r="B431" s="467"/>
      <c r="C431" s="61" t="s">
        <v>639</v>
      </c>
      <c r="D431" s="86"/>
      <c r="E431" s="86"/>
      <c r="F431" s="477"/>
      <c r="G431" s="477"/>
      <c r="H431" s="478"/>
      <c r="I431" s="1007"/>
      <c r="J431" s="1007"/>
      <c r="K431" s="1007"/>
      <c r="L431" s="1007"/>
      <c r="M431" s="1007"/>
      <c r="N431" s="1007"/>
      <c r="O431" s="1007"/>
      <c r="P431" s="1007"/>
      <c r="Q431" s="1007"/>
      <c r="R431" s="1007"/>
      <c r="S431" s="1007"/>
      <c r="T431" s="1007"/>
      <c r="U431" s="1007"/>
      <c r="V431" s="1007"/>
      <c r="X431" s="1012"/>
      <c r="Y431" s="94"/>
      <c r="Z431" s="94"/>
      <c r="AA431" s="94"/>
      <c r="AB431" s="94"/>
      <c r="AC431" s="94"/>
      <c r="AD431" s="94"/>
      <c r="AE431" s="94"/>
      <c r="AF431" s="94"/>
      <c r="AG431" s="94"/>
      <c r="AH431" s="94"/>
      <c r="AI431" s="94"/>
      <c r="AM431" s="611"/>
      <c r="AN431" s="584"/>
      <c r="AO431" s="584"/>
      <c r="AP431" s="584"/>
      <c r="AQ431" s="584"/>
      <c r="AR431" s="584"/>
      <c r="AS431" s="584"/>
      <c r="AT431" s="584"/>
      <c r="AU431" s="584"/>
      <c r="AV431" s="584"/>
      <c r="AW431" s="584"/>
      <c r="AX431" s="584"/>
      <c r="AY431" s="584"/>
      <c r="AZ431" s="584"/>
      <c r="BA431" s="584"/>
      <c r="BB431" s="584"/>
      <c r="BC431" s="584"/>
      <c r="BD431" s="584"/>
      <c r="BG431" s="613"/>
      <c r="BH431" s="613"/>
      <c r="BI431" s="613"/>
      <c r="BJ431" s="613"/>
      <c r="BK431" s="613"/>
      <c r="BL431" s="613"/>
      <c r="BN431" s="613"/>
      <c r="BO431" s="613"/>
      <c r="BP431" s="613"/>
      <c r="BQ431" s="613"/>
      <c r="BR431" s="613"/>
      <c r="BS431" s="613"/>
      <c r="BT431" s="613"/>
      <c r="BW431" s="608"/>
      <c r="BX431" s="609"/>
    </row>
    <row r="432" spans="2:76" ht="19.5" customHeight="1" hidden="1">
      <c r="B432" s="467"/>
      <c r="C432" s="61"/>
      <c r="D432" s="86"/>
      <c r="E432" s="86"/>
      <c r="F432" s="477"/>
      <c r="G432" s="477"/>
      <c r="H432" s="478"/>
      <c r="I432" s="1007"/>
      <c r="J432" s="1007"/>
      <c r="K432" s="1007"/>
      <c r="L432" s="1007"/>
      <c r="M432" s="1007"/>
      <c r="N432" s="1007"/>
      <c r="O432" s="1007"/>
      <c r="P432" s="1007"/>
      <c r="Q432" s="1007"/>
      <c r="R432" s="1007"/>
      <c r="S432" s="1007"/>
      <c r="T432" s="1007"/>
      <c r="U432" s="1007"/>
      <c r="V432" s="1007"/>
      <c r="X432" s="1012"/>
      <c r="Y432" s="107" t="str">
        <f>Y417</f>
        <v>Số cuối năm</v>
      </c>
      <c r="Z432" s="107"/>
      <c r="AA432" s="107"/>
      <c r="AB432" s="107"/>
      <c r="AC432" s="483"/>
      <c r="AE432" s="475" t="str">
        <f>AE417</f>
        <v>Số đầu năm</v>
      </c>
      <c r="AF432" s="475"/>
      <c r="AG432" s="475"/>
      <c r="AH432" s="475"/>
      <c r="AI432" s="475"/>
      <c r="AM432" s="611"/>
      <c r="AN432" s="584"/>
      <c r="AO432" s="584"/>
      <c r="AP432" s="584"/>
      <c r="AQ432" s="584"/>
      <c r="AR432" s="584"/>
      <c r="AS432" s="584"/>
      <c r="AT432" s="584"/>
      <c r="AU432" s="584"/>
      <c r="AV432" s="584"/>
      <c r="AW432" s="584"/>
      <c r="AX432" s="584"/>
      <c r="AY432" s="584"/>
      <c r="AZ432" s="584"/>
      <c r="BA432" s="584"/>
      <c r="BB432" s="584"/>
      <c r="BC432" s="584"/>
      <c r="BD432" s="584"/>
      <c r="BG432" s="613"/>
      <c r="BH432" s="613"/>
      <c r="BI432" s="613"/>
      <c r="BJ432" s="613"/>
      <c r="BK432" s="613"/>
      <c r="BL432" s="613"/>
      <c r="BN432" s="613"/>
      <c r="BO432" s="613"/>
      <c r="BP432" s="613"/>
      <c r="BQ432" s="613"/>
      <c r="BR432" s="613"/>
      <c r="BS432" s="613"/>
      <c r="BT432" s="613"/>
      <c r="BW432" s="608"/>
      <c r="BX432" s="609"/>
    </row>
    <row r="433" spans="2:76" ht="19.5" customHeight="1" hidden="1">
      <c r="B433" s="467"/>
      <c r="C433" s="86" t="s">
        <v>640</v>
      </c>
      <c r="D433" s="86"/>
      <c r="E433" s="86"/>
      <c r="F433" s="477"/>
      <c r="G433" s="477"/>
      <c r="H433" s="478"/>
      <c r="I433" s="1007"/>
      <c r="J433" s="1007"/>
      <c r="K433" s="1007"/>
      <c r="L433" s="1007"/>
      <c r="M433" s="1007"/>
      <c r="N433" s="1007"/>
      <c r="O433" s="1007"/>
      <c r="P433" s="1007"/>
      <c r="Q433" s="1007"/>
      <c r="R433" s="1007"/>
      <c r="S433" s="1007"/>
      <c r="T433" s="1007"/>
      <c r="U433" s="1007"/>
      <c r="V433" s="1007"/>
      <c r="X433" s="1012"/>
      <c r="Y433" s="484"/>
      <c r="Z433" s="484"/>
      <c r="AA433" s="484"/>
      <c r="AB433" s="484"/>
      <c r="AC433" s="1007"/>
      <c r="AE433" s="1008">
        <v>3000000</v>
      </c>
      <c r="AF433" s="1008"/>
      <c r="AG433" s="1008"/>
      <c r="AH433" s="1008"/>
      <c r="AI433" s="1008"/>
      <c r="AM433" s="611"/>
      <c r="AN433" s="584"/>
      <c r="AO433" s="584"/>
      <c r="AP433" s="584"/>
      <c r="AQ433" s="584"/>
      <c r="AR433" s="584"/>
      <c r="AS433" s="584"/>
      <c r="AT433" s="584"/>
      <c r="AU433" s="584"/>
      <c r="AV433" s="584"/>
      <c r="AW433" s="584"/>
      <c r="AX433" s="584"/>
      <c r="AY433" s="584"/>
      <c r="AZ433" s="584"/>
      <c r="BA433" s="584"/>
      <c r="BB433" s="584"/>
      <c r="BC433" s="584"/>
      <c r="BD433" s="584"/>
      <c r="BG433" s="613"/>
      <c r="BH433" s="613"/>
      <c r="BI433" s="613"/>
      <c r="BJ433" s="613"/>
      <c r="BK433" s="613"/>
      <c r="BL433" s="613"/>
      <c r="BN433" s="613"/>
      <c r="BO433" s="613"/>
      <c r="BP433" s="613"/>
      <c r="BQ433" s="613"/>
      <c r="BR433" s="613"/>
      <c r="BS433" s="613"/>
      <c r="BT433" s="613"/>
      <c r="BW433" s="608"/>
      <c r="BX433" s="609"/>
    </row>
    <row r="434" spans="2:76" ht="19.5" customHeight="1" hidden="1">
      <c r="B434" s="467"/>
      <c r="C434" s="86" t="s">
        <v>641</v>
      </c>
      <c r="D434" s="86"/>
      <c r="E434" s="86"/>
      <c r="F434" s="477"/>
      <c r="G434" s="477"/>
      <c r="H434" s="478"/>
      <c r="I434" s="1007"/>
      <c r="J434" s="1007"/>
      <c r="K434" s="1007"/>
      <c r="L434" s="1007"/>
      <c r="M434" s="1007"/>
      <c r="N434" s="1007"/>
      <c r="O434" s="1007"/>
      <c r="P434" s="1007"/>
      <c r="Q434" s="1007"/>
      <c r="R434" s="1007"/>
      <c r="S434" s="1007"/>
      <c r="T434" s="1007"/>
      <c r="U434" s="1007"/>
      <c r="V434" s="1007"/>
      <c r="X434" s="1012"/>
      <c r="Y434" s="485"/>
      <c r="Z434" s="485"/>
      <c r="AA434" s="485"/>
      <c r="AB434" s="485"/>
      <c r="AC434" s="1007"/>
      <c r="AE434" s="485">
        <v>1200000</v>
      </c>
      <c r="AF434" s="485"/>
      <c r="AG434" s="485"/>
      <c r="AH434" s="485"/>
      <c r="AI434" s="485"/>
      <c r="AM434" s="611"/>
      <c r="AN434" s="584"/>
      <c r="AO434" s="584"/>
      <c r="AP434" s="584"/>
      <c r="AQ434" s="584"/>
      <c r="AR434" s="584"/>
      <c r="AS434" s="584"/>
      <c r="AT434" s="584"/>
      <c r="AU434" s="584"/>
      <c r="AV434" s="584"/>
      <c r="AW434" s="584"/>
      <c r="AX434" s="584"/>
      <c r="AY434" s="584"/>
      <c r="AZ434" s="584"/>
      <c r="BA434" s="584"/>
      <c r="BB434" s="584"/>
      <c r="BC434" s="584"/>
      <c r="BD434" s="584"/>
      <c r="BG434" s="613"/>
      <c r="BH434" s="613"/>
      <c r="BI434" s="613"/>
      <c r="BJ434" s="613"/>
      <c r="BK434" s="613"/>
      <c r="BL434" s="613"/>
      <c r="BN434" s="613"/>
      <c r="BO434" s="613"/>
      <c r="BP434" s="613"/>
      <c r="BQ434" s="613"/>
      <c r="BR434" s="613"/>
      <c r="BS434" s="613"/>
      <c r="BT434" s="613"/>
      <c r="BW434" s="608"/>
      <c r="BX434" s="609"/>
    </row>
    <row r="435" spans="1:78" s="195" customFormat="1" ht="19.5" customHeight="1" hidden="1">
      <c r="A435" s="109"/>
      <c r="B435" s="467"/>
      <c r="C435" s="114"/>
      <c r="D435" s="173" t="s">
        <v>642</v>
      </c>
      <c r="E435" s="114"/>
      <c r="F435" s="173"/>
      <c r="G435" s="196"/>
      <c r="H435" s="480"/>
      <c r="I435" s="1009"/>
      <c r="J435" s="1009"/>
      <c r="K435" s="1009"/>
      <c r="L435" s="1009"/>
      <c r="M435" s="1009"/>
      <c r="N435" s="1009"/>
      <c r="O435" s="1009"/>
      <c r="P435" s="1009"/>
      <c r="Q435" s="1009"/>
      <c r="R435" s="1009"/>
      <c r="S435" s="1009"/>
      <c r="T435" s="1009"/>
      <c r="U435" s="1009"/>
      <c r="V435" s="1009"/>
      <c r="W435" s="104"/>
      <c r="X435" s="1016"/>
      <c r="Y435" s="482"/>
      <c r="Z435" s="482"/>
      <c r="AA435" s="482"/>
      <c r="AB435" s="482"/>
      <c r="AC435" s="1009"/>
      <c r="AD435" s="104"/>
      <c r="AE435" s="1011">
        <v>1200000</v>
      </c>
      <c r="AF435" s="1011"/>
      <c r="AG435" s="1011"/>
      <c r="AH435" s="1011"/>
      <c r="AI435" s="1011"/>
      <c r="AK435" s="743"/>
      <c r="AL435" s="743"/>
      <c r="AM435" s="735"/>
      <c r="AN435" s="743"/>
      <c r="AO435" s="743"/>
      <c r="AP435" s="743"/>
      <c r="AQ435" s="743"/>
      <c r="AR435" s="743"/>
      <c r="AS435" s="743"/>
      <c r="AT435" s="743"/>
      <c r="AU435" s="743"/>
      <c r="AV435" s="743"/>
      <c r="AW435" s="743"/>
      <c r="AX435" s="743"/>
      <c r="AY435" s="743"/>
      <c r="AZ435" s="743"/>
      <c r="BA435" s="743"/>
      <c r="BB435" s="743"/>
      <c r="BC435" s="743"/>
      <c r="BD435" s="743"/>
      <c r="BE435" s="645"/>
      <c r="BF435" s="645"/>
      <c r="BG435" s="914"/>
      <c r="BH435" s="914"/>
      <c r="BI435" s="914"/>
      <c r="BJ435" s="914"/>
      <c r="BK435" s="914"/>
      <c r="BL435" s="914"/>
      <c r="BM435" s="645"/>
      <c r="BN435" s="914"/>
      <c r="BO435" s="914"/>
      <c r="BP435" s="914"/>
      <c r="BQ435" s="914"/>
      <c r="BR435" s="914"/>
      <c r="BS435" s="914"/>
      <c r="BT435" s="914"/>
      <c r="BU435" s="742"/>
      <c r="BV435" s="742"/>
      <c r="BW435" s="934"/>
      <c r="BX435" s="917"/>
      <c r="BZ435" s="587"/>
    </row>
    <row r="436" spans="1:78" s="195" customFormat="1" ht="19.5" customHeight="1" hidden="1">
      <c r="A436" s="109"/>
      <c r="B436" s="467"/>
      <c r="C436" s="114"/>
      <c r="D436" s="173" t="s">
        <v>643</v>
      </c>
      <c r="E436" s="114"/>
      <c r="F436" s="173"/>
      <c r="G436" s="196"/>
      <c r="H436" s="480"/>
      <c r="I436" s="1009"/>
      <c r="J436" s="1009"/>
      <c r="K436" s="1009"/>
      <c r="L436" s="1009"/>
      <c r="M436" s="1009"/>
      <c r="N436" s="1009"/>
      <c r="O436" s="1009"/>
      <c r="P436" s="1009"/>
      <c r="Q436" s="1009"/>
      <c r="R436" s="1009"/>
      <c r="S436" s="1009"/>
      <c r="T436" s="1009"/>
      <c r="U436" s="1009"/>
      <c r="V436" s="1009"/>
      <c r="W436" s="104"/>
      <c r="X436" s="1016"/>
      <c r="Y436" s="482"/>
      <c r="Z436" s="482"/>
      <c r="AA436" s="482"/>
      <c r="AB436" s="482"/>
      <c r="AC436" s="1009"/>
      <c r="AD436" s="104"/>
      <c r="AE436" s="1011"/>
      <c r="AF436" s="1011"/>
      <c r="AG436" s="1011"/>
      <c r="AH436" s="1011"/>
      <c r="AI436" s="1011"/>
      <c r="AK436" s="743"/>
      <c r="AL436" s="743"/>
      <c r="AM436" s="735"/>
      <c r="AN436" s="743"/>
      <c r="AO436" s="743"/>
      <c r="AP436" s="743"/>
      <c r="AQ436" s="743"/>
      <c r="AR436" s="743"/>
      <c r="AS436" s="743"/>
      <c r="AT436" s="743"/>
      <c r="AU436" s="743"/>
      <c r="AV436" s="743"/>
      <c r="AW436" s="743"/>
      <c r="AX436" s="743"/>
      <c r="AY436" s="743"/>
      <c r="AZ436" s="743"/>
      <c r="BA436" s="743"/>
      <c r="BB436" s="743"/>
      <c r="BC436" s="743"/>
      <c r="BD436" s="743"/>
      <c r="BE436" s="645"/>
      <c r="BF436" s="645"/>
      <c r="BG436" s="914"/>
      <c r="BH436" s="914"/>
      <c r="BI436" s="914"/>
      <c r="BJ436" s="914"/>
      <c r="BK436" s="914"/>
      <c r="BL436" s="914"/>
      <c r="BM436" s="645"/>
      <c r="BN436" s="914"/>
      <c r="BO436" s="914"/>
      <c r="BP436" s="914"/>
      <c r="BQ436" s="914"/>
      <c r="BR436" s="914"/>
      <c r="BS436" s="914"/>
      <c r="BT436" s="914"/>
      <c r="BU436" s="742"/>
      <c r="BV436" s="742"/>
      <c r="BW436" s="934"/>
      <c r="BX436" s="917"/>
      <c r="BZ436" s="587"/>
    </row>
    <row r="437" spans="2:76" ht="19.5" customHeight="1" hidden="1">
      <c r="B437" s="467"/>
      <c r="C437" s="86" t="s">
        <v>644</v>
      </c>
      <c r="D437" s="86"/>
      <c r="E437" s="86"/>
      <c r="F437" s="477"/>
      <c r="G437" s="477"/>
      <c r="H437" s="478"/>
      <c r="I437" s="1007"/>
      <c r="J437" s="1007"/>
      <c r="K437" s="1007"/>
      <c r="L437" s="1007"/>
      <c r="M437" s="1007"/>
      <c r="N437" s="1007"/>
      <c r="O437" s="1007"/>
      <c r="P437" s="1007"/>
      <c r="Q437" s="1007"/>
      <c r="R437" s="1007"/>
      <c r="S437" s="1007"/>
      <c r="T437" s="1007"/>
      <c r="U437" s="1007"/>
      <c r="V437" s="1007"/>
      <c r="X437" s="1012"/>
      <c r="Y437" s="485"/>
      <c r="Z437" s="485"/>
      <c r="AA437" s="485"/>
      <c r="AB437" s="485"/>
      <c r="AC437" s="1007"/>
      <c r="AE437" s="485"/>
      <c r="AF437" s="485"/>
      <c r="AG437" s="485"/>
      <c r="AH437" s="485"/>
      <c r="AI437" s="485"/>
      <c r="AM437" s="611"/>
      <c r="AN437" s="584"/>
      <c r="AO437" s="584"/>
      <c r="AP437" s="584"/>
      <c r="AQ437" s="584"/>
      <c r="AR437" s="584"/>
      <c r="AS437" s="584"/>
      <c r="AT437" s="584"/>
      <c r="AU437" s="584"/>
      <c r="AV437" s="584"/>
      <c r="AW437" s="584"/>
      <c r="AX437" s="584"/>
      <c r="AY437" s="584"/>
      <c r="AZ437" s="584"/>
      <c r="BA437" s="584"/>
      <c r="BB437" s="584"/>
      <c r="BC437" s="584"/>
      <c r="BD437" s="584"/>
      <c r="BG437" s="613"/>
      <c r="BH437" s="613"/>
      <c r="BI437" s="613"/>
      <c r="BJ437" s="613"/>
      <c r="BK437" s="613"/>
      <c r="BL437" s="613"/>
      <c r="BN437" s="613"/>
      <c r="BO437" s="613"/>
      <c r="BP437" s="613"/>
      <c r="BQ437" s="613"/>
      <c r="BR437" s="613"/>
      <c r="BS437" s="613"/>
      <c r="BT437" s="613"/>
      <c r="BW437" s="608"/>
      <c r="BX437" s="609"/>
    </row>
    <row r="438" spans="1:78" s="195" customFormat="1" ht="19.5" customHeight="1" hidden="1">
      <c r="A438" s="109"/>
      <c r="B438" s="467"/>
      <c r="C438" s="114"/>
      <c r="D438" s="173" t="s">
        <v>642</v>
      </c>
      <c r="E438" s="173"/>
      <c r="F438" s="196"/>
      <c r="G438" s="196"/>
      <c r="H438" s="480"/>
      <c r="I438" s="1009"/>
      <c r="J438" s="1009"/>
      <c r="K438" s="1009"/>
      <c r="L438" s="1009"/>
      <c r="M438" s="1009"/>
      <c r="N438" s="1009"/>
      <c r="O438" s="1009"/>
      <c r="P438" s="1009"/>
      <c r="Q438" s="1009"/>
      <c r="R438" s="1009"/>
      <c r="S438" s="1009"/>
      <c r="T438" s="1009"/>
      <c r="U438" s="1009"/>
      <c r="V438" s="1009"/>
      <c r="W438" s="104"/>
      <c r="X438" s="1016"/>
      <c r="Y438" s="482"/>
      <c r="Z438" s="482"/>
      <c r="AA438" s="482"/>
      <c r="AB438" s="482"/>
      <c r="AC438" s="1009"/>
      <c r="AD438" s="104"/>
      <c r="AE438" s="1011"/>
      <c r="AF438" s="1011"/>
      <c r="AG438" s="1011"/>
      <c r="AH438" s="1011"/>
      <c r="AI438" s="1011"/>
      <c r="AK438" s="743"/>
      <c r="AL438" s="743"/>
      <c r="AM438" s="735"/>
      <c r="AN438" s="743"/>
      <c r="AO438" s="743"/>
      <c r="AP438" s="743"/>
      <c r="AQ438" s="743"/>
      <c r="AR438" s="743"/>
      <c r="AS438" s="743"/>
      <c r="AT438" s="743"/>
      <c r="AU438" s="743"/>
      <c r="AV438" s="743"/>
      <c r="AW438" s="743"/>
      <c r="AX438" s="743"/>
      <c r="AY438" s="743"/>
      <c r="AZ438" s="743"/>
      <c r="BA438" s="743"/>
      <c r="BB438" s="743"/>
      <c r="BC438" s="743"/>
      <c r="BD438" s="743"/>
      <c r="BE438" s="645"/>
      <c r="BF438" s="645"/>
      <c r="BG438" s="914"/>
      <c r="BH438" s="914"/>
      <c r="BI438" s="914"/>
      <c r="BJ438" s="914"/>
      <c r="BK438" s="914"/>
      <c r="BL438" s="914"/>
      <c r="BM438" s="645"/>
      <c r="BN438" s="914"/>
      <c r="BO438" s="914"/>
      <c r="BP438" s="914"/>
      <c r="BQ438" s="914"/>
      <c r="BR438" s="914"/>
      <c r="BS438" s="914"/>
      <c r="BT438" s="914"/>
      <c r="BU438" s="742"/>
      <c r="BV438" s="742"/>
      <c r="BW438" s="934"/>
      <c r="BX438" s="917"/>
      <c r="BZ438" s="587"/>
    </row>
    <row r="439" spans="1:78" s="195" customFormat="1" ht="19.5" customHeight="1" hidden="1">
      <c r="A439" s="109"/>
      <c r="B439" s="467"/>
      <c r="C439" s="114"/>
      <c r="D439" s="173" t="s">
        <v>643</v>
      </c>
      <c r="E439" s="173"/>
      <c r="F439" s="196"/>
      <c r="G439" s="196"/>
      <c r="H439" s="480"/>
      <c r="I439" s="1009"/>
      <c r="J439" s="1009"/>
      <c r="K439" s="1009"/>
      <c r="L439" s="1009"/>
      <c r="M439" s="1009"/>
      <c r="N439" s="1009"/>
      <c r="O439" s="1009"/>
      <c r="P439" s="1009"/>
      <c r="Q439" s="1009"/>
      <c r="R439" s="1009"/>
      <c r="S439" s="1009"/>
      <c r="T439" s="1009"/>
      <c r="U439" s="1009"/>
      <c r="V439" s="1009"/>
      <c r="W439" s="104"/>
      <c r="X439" s="1016"/>
      <c r="Y439" s="482"/>
      <c r="Z439" s="482"/>
      <c r="AA439" s="482"/>
      <c r="AB439" s="482"/>
      <c r="AC439" s="1009"/>
      <c r="AD439" s="104"/>
      <c r="AE439" s="1011"/>
      <c r="AF439" s="1011"/>
      <c r="AG439" s="1011"/>
      <c r="AH439" s="1011"/>
      <c r="AI439" s="1011"/>
      <c r="AK439" s="743"/>
      <c r="AL439" s="743"/>
      <c r="AM439" s="735"/>
      <c r="AN439" s="743"/>
      <c r="AO439" s="743"/>
      <c r="AP439" s="743"/>
      <c r="AQ439" s="743"/>
      <c r="AR439" s="743"/>
      <c r="AS439" s="743"/>
      <c r="AT439" s="743"/>
      <c r="AU439" s="743"/>
      <c r="AV439" s="743"/>
      <c r="AW439" s="743"/>
      <c r="AX439" s="743"/>
      <c r="AY439" s="743"/>
      <c r="AZ439" s="743"/>
      <c r="BA439" s="743"/>
      <c r="BB439" s="743"/>
      <c r="BC439" s="743"/>
      <c r="BD439" s="743"/>
      <c r="BE439" s="645"/>
      <c r="BF439" s="645"/>
      <c r="BG439" s="914"/>
      <c r="BH439" s="914"/>
      <c r="BI439" s="914"/>
      <c r="BJ439" s="914"/>
      <c r="BK439" s="914"/>
      <c r="BL439" s="914"/>
      <c r="BM439" s="645"/>
      <c r="BN439" s="914"/>
      <c r="BO439" s="914"/>
      <c r="BP439" s="914"/>
      <c r="BQ439" s="914"/>
      <c r="BR439" s="914"/>
      <c r="BS439" s="914"/>
      <c r="BT439" s="914"/>
      <c r="BU439" s="742"/>
      <c r="BV439" s="742"/>
      <c r="BW439" s="934"/>
      <c r="BX439" s="917"/>
      <c r="BZ439" s="587"/>
    </row>
    <row r="440" spans="2:76" ht="19.5" customHeight="1" hidden="1">
      <c r="B440" s="467"/>
      <c r="C440" s="86" t="s">
        <v>645</v>
      </c>
      <c r="D440" s="86"/>
      <c r="E440" s="86"/>
      <c r="F440" s="477"/>
      <c r="G440" s="477"/>
      <c r="H440" s="478"/>
      <c r="I440" s="1007"/>
      <c r="J440" s="1007"/>
      <c r="K440" s="1007"/>
      <c r="L440" s="1007"/>
      <c r="M440" s="1007"/>
      <c r="N440" s="1007"/>
      <c r="O440" s="1007"/>
      <c r="P440" s="1007"/>
      <c r="Q440" s="1007"/>
      <c r="R440" s="1007"/>
      <c r="S440" s="1007"/>
      <c r="T440" s="1007"/>
      <c r="U440" s="1007"/>
      <c r="V440" s="1007"/>
      <c r="X440" s="1012"/>
      <c r="Y440" s="485"/>
      <c r="Z440" s="485"/>
      <c r="AA440" s="485"/>
      <c r="AB440" s="485"/>
      <c r="AC440" s="1007"/>
      <c r="AE440" s="1017">
        <f>AE441</f>
        <v>1200000</v>
      </c>
      <c r="AF440" s="1017"/>
      <c r="AG440" s="1017"/>
      <c r="AH440" s="1017"/>
      <c r="AI440" s="1017"/>
      <c r="AM440" s="611"/>
      <c r="AN440" s="584"/>
      <c r="AO440" s="584"/>
      <c r="AP440" s="584"/>
      <c r="AQ440" s="584"/>
      <c r="AR440" s="584"/>
      <c r="AS440" s="584"/>
      <c r="AT440" s="584"/>
      <c r="AU440" s="584"/>
      <c r="AV440" s="584"/>
      <c r="AW440" s="584"/>
      <c r="AX440" s="584"/>
      <c r="AY440" s="584"/>
      <c r="AZ440" s="584"/>
      <c r="BA440" s="584"/>
      <c r="BB440" s="584"/>
      <c r="BC440" s="584"/>
      <c r="BD440" s="584"/>
      <c r="BG440" s="613"/>
      <c r="BH440" s="613"/>
      <c r="BI440" s="613"/>
      <c r="BJ440" s="613"/>
      <c r="BK440" s="613"/>
      <c r="BL440" s="613"/>
      <c r="BN440" s="613"/>
      <c r="BO440" s="613"/>
      <c r="BP440" s="613"/>
      <c r="BQ440" s="613"/>
      <c r="BR440" s="613"/>
      <c r="BS440" s="613"/>
      <c r="BT440" s="613"/>
      <c r="BW440" s="608"/>
      <c r="BX440" s="609"/>
    </row>
    <row r="441" spans="1:78" s="195" customFormat="1" ht="19.5" customHeight="1" hidden="1">
      <c r="A441" s="109"/>
      <c r="B441" s="467"/>
      <c r="C441" s="114"/>
      <c r="D441" s="173" t="s">
        <v>646</v>
      </c>
      <c r="E441" s="173"/>
      <c r="F441" s="196"/>
      <c r="G441" s="196"/>
      <c r="H441" s="480"/>
      <c r="I441" s="1009"/>
      <c r="J441" s="1009"/>
      <c r="K441" s="1009"/>
      <c r="L441" s="1009"/>
      <c r="M441" s="1009"/>
      <c r="N441" s="1009"/>
      <c r="O441" s="1009"/>
      <c r="P441" s="1009"/>
      <c r="Q441" s="1009"/>
      <c r="R441" s="1009"/>
      <c r="S441" s="1009"/>
      <c r="T441" s="1009"/>
      <c r="U441" s="1009"/>
      <c r="V441" s="1009"/>
      <c r="W441" s="104"/>
      <c r="X441" s="1016"/>
      <c r="Y441" s="482"/>
      <c r="Z441" s="482"/>
      <c r="AA441" s="482"/>
      <c r="AB441" s="482"/>
      <c r="AC441" s="1009"/>
      <c r="AD441" s="104"/>
      <c r="AE441" s="1011">
        <v>1200000</v>
      </c>
      <c r="AF441" s="1011"/>
      <c r="AG441" s="1011"/>
      <c r="AH441" s="1011"/>
      <c r="AI441" s="1011"/>
      <c r="AK441" s="743"/>
      <c r="AL441" s="743"/>
      <c r="AM441" s="735"/>
      <c r="AN441" s="743"/>
      <c r="AO441" s="743"/>
      <c r="AP441" s="743"/>
      <c r="AQ441" s="743"/>
      <c r="AR441" s="743"/>
      <c r="AS441" s="743"/>
      <c r="AT441" s="743"/>
      <c r="AU441" s="743"/>
      <c r="AV441" s="743"/>
      <c r="AW441" s="743"/>
      <c r="AX441" s="743"/>
      <c r="AY441" s="743"/>
      <c r="AZ441" s="743"/>
      <c r="BA441" s="743"/>
      <c r="BB441" s="743"/>
      <c r="BC441" s="743"/>
      <c r="BD441" s="743"/>
      <c r="BE441" s="645"/>
      <c r="BF441" s="645"/>
      <c r="BG441" s="914"/>
      <c r="BH441" s="914"/>
      <c r="BI441" s="914"/>
      <c r="BJ441" s="914"/>
      <c r="BK441" s="914"/>
      <c r="BL441" s="914"/>
      <c r="BM441" s="645"/>
      <c r="BN441" s="914"/>
      <c r="BO441" s="914"/>
      <c r="BP441" s="914"/>
      <c r="BQ441" s="914"/>
      <c r="BR441" s="914"/>
      <c r="BS441" s="914"/>
      <c r="BT441" s="914"/>
      <c r="BU441" s="742"/>
      <c r="BV441" s="742"/>
      <c r="BW441" s="934"/>
      <c r="BX441" s="917"/>
      <c r="BZ441" s="587"/>
    </row>
    <row r="442" spans="1:78" s="195" customFormat="1" ht="19.5" customHeight="1" hidden="1">
      <c r="A442" s="109"/>
      <c r="B442" s="467"/>
      <c r="C442" s="114"/>
      <c r="D442" s="173" t="s">
        <v>647</v>
      </c>
      <c r="E442" s="173"/>
      <c r="F442" s="196"/>
      <c r="G442" s="196"/>
      <c r="H442" s="480"/>
      <c r="I442" s="1009"/>
      <c r="J442" s="1009"/>
      <c r="K442" s="1009"/>
      <c r="L442" s="1009"/>
      <c r="M442" s="1009"/>
      <c r="N442" s="1009"/>
      <c r="O442" s="1009"/>
      <c r="P442" s="1009"/>
      <c r="Q442" s="1009"/>
      <c r="R442" s="1009"/>
      <c r="S442" s="1009"/>
      <c r="T442" s="1009"/>
      <c r="U442" s="1009"/>
      <c r="V442" s="1009"/>
      <c r="W442" s="104"/>
      <c r="X442" s="1016"/>
      <c r="Y442" s="1018"/>
      <c r="Z442" s="1018"/>
      <c r="AA442" s="1018"/>
      <c r="AB442" s="1018"/>
      <c r="AC442" s="1009"/>
      <c r="AD442" s="104"/>
      <c r="AE442" s="1018"/>
      <c r="AF442" s="1018"/>
      <c r="AG442" s="1018"/>
      <c r="AH442" s="1018"/>
      <c r="AI442" s="1018"/>
      <c r="AK442" s="743"/>
      <c r="AL442" s="743"/>
      <c r="AM442" s="735"/>
      <c r="AN442" s="743"/>
      <c r="AO442" s="743"/>
      <c r="AP442" s="743"/>
      <c r="AQ442" s="743"/>
      <c r="AR442" s="743"/>
      <c r="AS442" s="743"/>
      <c r="AT442" s="743"/>
      <c r="AU442" s="743"/>
      <c r="AV442" s="743"/>
      <c r="AW442" s="743"/>
      <c r="AX442" s="743"/>
      <c r="AY442" s="743"/>
      <c r="AZ442" s="743"/>
      <c r="BA442" s="743"/>
      <c r="BB442" s="743"/>
      <c r="BC442" s="743"/>
      <c r="BD442" s="743"/>
      <c r="BE442" s="645"/>
      <c r="BF442" s="645"/>
      <c r="BG442" s="914"/>
      <c r="BH442" s="914"/>
      <c r="BI442" s="914"/>
      <c r="BJ442" s="914"/>
      <c r="BK442" s="914"/>
      <c r="BL442" s="914"/>
      <c r="BM442" s="645"/>
      <c r="BN442" s="914"/>
      <c r="BO442" s="914"/>
      <c r="BP442" s="914"/>
      <c r="BQ442" s="914"/>
      <c r="BR442" s="914"/>
      <c r="BS442" s="914"/>
      <c r="BT442" s="914"/>
      <c r="BU442" s="742"/>
      <c r="BV442" s="742"/>
      <c r="BW442" s="934"/>
      <c r="BX442" s="917"/>
      <c r="BZ442" s="587"/>
    </row>
    <row r="443" spans="2:76" ht="12" customHeight="1" hidden="1">
      <c r="B443" s="467"/>
      <c r="C443" s="94"/>
      <c r="D443" s="86"/>
      <c r="E443" s="477"/>
      <c r="F443" s="477"/>
      <c r="G443" s="477"/>
      <c r="H443" s="478"/>
      <c r="I443" s="1007"/>
      <c r="J443" s="1007"/>
      <c r="K443" s="1007"/>
      <c r="L443" s="1007"/>
      <c r="M443" s="1007"/>
      <c r="N443" s="1007"/>
      <c r="O443" s="1007"/>
      <c r="P443" s="1007"/>
      <c r="Q443" s="1007"/>
      <c r="R443" s="1007"/>
      <c r="S443" s="1007"/>
      <c r="T443" s="1007"/>
      <c r="U443" s="1007"/>
      <c r="V443" s="1007"/>
      <c r="X443" s="1012"/>
      <c r="Y443" s="1014"/>
      <c r="Z443" s="1014"/>
      <c r="AA443" s="1014"/>
      <c r="AB443" s="1014"/>
      <c r="AC443" s="1007"/>
      <c r="AE443" s="1014"/>
      <c r="AF443" s="1014"/>
      <c r="AG443" s="1014"/>
      <c r="AH443" s="1014"/>
      <c r="AI443" s="1014"/>
      <c r="AM443" s="611"/>
      <c r="AN443" s="584"/>
      <c r="AO443" s="584"/>
      <c r="AP443" s="584"/>
      <c r="AQ443" s="584"/>
      <c r="AR443" s="584"/>
      <c r="AS443" s="584"/>
      <c r="AT443" s="584"/>
      <c r="AU443" s="584"/>
      <c r="AV443" s="584"/>
      <c r="AW443" s="584"/>
      <c r="AX443" s="584"/>
      <c r="AY443" s="584"/>
      <c r="AZ443" s="584"/>
      <c r="BA443" s="584"/>
      <c r="BB443" s="584"/>
      <c r="BC443" s="584"/>
      <c r="BD443" s="584"/>
      <c r="BG443" s="613"/>
      <c r="BH443" s="613"/>
      <c r="BI443" s="613"/>
      <c r="BJ443" s="613"/>
      <c r="BK443" s="613"/>
      <c r="BL443" s="613"/>
      <c r="BN443" s="613"/>
      <c r="BO443" s="613"/>
      <c r="BP443" s="613"/>
      <c r="BQ443" s="613"/>
      <c r="BR443" s="613"/>
      <c r="BS443" s="613"/>
      <c r="BT443" s="613"/>
      <c r="BW443" s="608"/>
      <c r="BX443" s="609"/>
    </row>
    <row r="444" spans="2:76" ht="18.75" customHeight="1" hidden="1">
      <c r="B444" s="467"/>
      <c r="C444" s="94"/>
      <c r="D444" s="173" t="s">
        <v>648</v>
      </c>
      <c r="E444" s="477"/>
      <c r="F444" s="477"/>
      <c r="G444" s="477"/>
      <c r="H444" s="478"/>
      <c r="I444" s="1007"/>
      <c r="J444" s="1007"/>
      <c r="K444" s="1007"/>
      <c r="L444" s="1007"/>
      <c r="M444" s="1007"/>
      <c r="N444" s="1007"/>
      <c r="O444" s="1007"/>
      <c r="P444" s="1007"/>
      <c r="Q444" s="1007"/>
      <c r="R444" s="1007"/>
      <c r="S444" s="1007"/>
      <c r="T444" s="1007"/>
      <c r="U444" s="1007"/>
      <c r="V444" s="1007"/>
      <c r="X444" s="1012"/>
      <c r="Y444" s="1014"/>
      <c r="Z444" s="1014"/>
      <c r="AA444" s="1014"/>
      <c r="AB444" s="1014"/>
      <c r="AC444" s="1007"/>
      <c r="AE444" s="1014"/>
      <c r="AF444" s="1014"/>
      <c r="AG444" s="1014"/>
      <c r="AH444" s="1014"/>
      <c r="AI444" s="1014"/>
      <c r="AM444" s="611"/>
      <c r="AN444" s="584"/>
      <c r="AO444" s="584"/>
      <c r="AP444" s="584"/>
      <c r="AQ444" s="584"/>
      <c r="AR444" s="584"/>
      <c r="AS444" s="584"/>
      <c r="AT444" s="584"/>
      <c r="AU444" s="584"/>
      <c r="AV444" s="584"/>
      <c r="AW444" s="584"/>
      <c r="AX444" s="584"/>
      <c r="AY444" s="584"/>
      <c r="AZ444" s="584"/>
      <c r="BA444" s="584"/>
      <c r="BB444" s="584"/>
      <c r="BC444" s="584"/>
      <c r="BD444" s="584"/>
      <c r="BG444" s="613"/>
      <c r="BH444" s="613"/>
      <c r="BI444" s="613"/>
      <c r="BJ444" s="613"/>
      <c r="BK444" s="613"/>
      <c r="BL444" s="613"/>
      <c r="BN444" s="613"/>
      <c r="BO444" s="613"/>
      <c r="BP444" s="613"/>
      <c r="BQ444" s="613"/>
      <c r="BR444" s="613"/>
      <c r="BS444" s="613"/>
      <c r="BT444" s="613"/>
      <c r="BW444" s="608"/>
      <c r="BX444" s="609"/>
    </row>
    <row r="445" spans="2:76" ht="11.25" customHeight="1" hidden="1">
      <c r="B445" s="467"/>
      <c r="C445" s="94"/>
      <c r="D445" s="1019"/>
      <c r="E445" s="477"/>
      <c r="F445" s="477"/>
      <c r="G445" s="477"/>
      <c r="H445" s="478"/>
      <c r="I445" s="1007"/>
      <c r="J445" s="1007"/>
      <c r="K445" s="1007"/>
      <c r="L445" s="1007"/>
      <c r="M445" s="1007"/>
      <c r="N445" s="1007"/>
      <c r="O445" s="1007"/>
      <c r="P445" s="1007"/>
      <c r="Q445" s="1007"/>
      <c r="R445" s="1007"/>
      <c r="S445" s="1007"/>
      <c r="T445" s="1007"/>
      <c r="U445" s="1007"/>
      <c r="V445" s="1007"/>
      <c r="X445" s="1012"/>
      <c r="Y445" s="1014"/>
      <c r="Z445" s="1014"/>
      <c r="AA445" s="1014"/>
      <c r="AB445" s="1014"/>
      <c r="AC445" s="1007"/>
      <c r="AE445" s="1014"/>
      <c r="AF445" s="1014"/>
      <c r="AG445" s="1014"/>
      <c r="AH445" s="1014"/>
      <c r="AI445" s="1014"/>
      <c r="AM445" s="611"/>
      <c r="AN445" s="584"/>
      <c r="AO445" s="584"/>
      <c r="AP445" s="584"/>
      <c r="AQ445" s="584"/>
      <c r="AR445" s="584"/>
      <c r="AS445" s="584"/>
      <c r="AT445" s="584"/>
      <c r="AU445" s="584"/>
      <c r="AV445" s="584"/>
      <c r="AW445" s="584"/>
      <c r="AX445" s="584"/>
      <c r="AY445" s="584"/>
      <c r="AZ445" s="584"/>
      <c r="BA445" s="584"/>
      <c r="BB445" s="584"/>
      <c r="BC445" s="584"/>
      <c r="BD445" s="584"/>
      <c r="BG445" s="613"/>
      <c r="BH445" s="613"/>
      <c r="BI445" s="613"/>
      <c r="BJ445" s="613"/>
      <c r="BK445" s="613"/>
      <c r="BL445" s="613"/>
      <c r="BN445" s="613"/>
      <c r="BO445" s="613"/>
      <c r="BP445" s="613"/>
      <c r="BQ445" s="613"/>
      <c r="BR445" s="613"/>
      <c r="BS445" s="613"/>
      <c r="BT445" s="613"/>
      <c r="BW445" s="608"/>
      <c r="BX445" s="609"/>
    </row>
    <row r="446" spans="2:76" ht="19.5" customHeight="1">
      <c r="B446" s="467"/>
      <c r="C446" s="61" t="s">
        <v>649</v>
      </c>
      <c r="D446" s="61"/>
      <c r="E446" s="61"/>
      <c r="F446" s="61"/>
      <c r="G446" s="61"/>
      <c r="H446" s="61"/>
      <c r="I446" s="61"/>
      <c r="J446" s="61"/>
      <c r="K446" s="61"/>
      <c r="L446" s="61"/>
      <c r="M446" s="61"/>
      <c r="N446" s="61"/>
      <c r="O446" s="61"/>
      <c r="P446" s="61"/>
      <c r="Q446" s="1007"/>
      <c r="R446" s="1007"/>
      <c r="S446" s="1007"/>
      <c r="T446" s="1007"/>
      <c r="U446" s="1007"/>
      <c r="V446" s="1007"/>
      <c r="X446" s="1012"/>
      <c r="Y446" s="1014"/>
      <c r="Z446" s="1014"/>
      <c r="AA446" s="1014"/>
      <c r="AB446" s="1014"/>
      <c r="AC446" s="1007"/>
      <c r="AE446" s="1014"/>
      <c r="AF446" s="1014"/>
      <c r="AG446" s="1014"/>
      <c r="AH446" s="1014"/>
      <c r="AI446" s="1014"/>
      <c r="AM446" s="611"/>
      <c r="AN446" s="584"/>
      <c r="AO446" s="584"/>
      <c r="AP446" s="584"/>
      <c r="AQ446" s="584"/>
      <c r="AR446" s="584"/>
      <c r="AS446" s="584"/>
      <c r="AT446" s="584"/>
      <c r="AU446" s="584"/>
      <c r="AV446" s="584"/>
      <c r="AW446" s="584"/>
      <c r="AX446" s="584"/>
      <c r="AY446" s="584"/>
      <c r="AZ446" s="584"/>
      <c r="BA446" s="584"/>
      <c r="BB446" s="584"/>
      <c r="BC446" s="584"/>
      <c r="BD446" s="584"/>
      <c r="BG446" s="613"/>
      <c r="BH446" s="613"/>
      <c r="BI446" s="613"/>
      <c r="BJ446" s="613"/>
      <c r="BK446" s="613"/>
      <c r="BL446" s="613"/>
      <c r="BN446" s="613"/>
      <c r="BO446" s="613"/>
      <c r="BP446" s="613"/>
      <c r="BQ446" s="613"/>
      <c r="BR446" s="613"/>
      <c r="BS446" s="613"/>
      <c r="BT446" s="613"/>
      <c r="BW446" s="608"/>
      <c r="BX446" s="609"/>
    </row>
    <row r="447" spans="2:76" ht="19.5" customHeight="1">
      <c r="B447" s="467"/>
      <c r="C447" s="61"/>
      <c r="D447" s="61"/>
      <c r="E447" s="61"/>
      <c r="F447" s="61"/>
      <c r="G447" s="61"/>
      <c r="H447" s="61"/>
      <c r="I447" s="61"/>
      <c r="J447" s="61"/>
      <c r="K447" s="61"/>
      <c r="L447" s="61"/>
      <c r="M447" s="61"/>
      <c r="N447" s="61"/>
      <c r="O447" s="61"/>
      <c r="P447" s="61"/>
      <c r="Q447" s="1007"/>
      <c r="R447" s="1007"/>
      <c r="S447" s="1007"/>
      <c r="T447" s="1007"/>
      <c r="U447" s="1007"/>
      <c r="V447" s="1007"/>
      <c r="X447" s="1012"/>
      <c r="Y447" s="107" t="str">
        <f>Y432</f>
        <v>Số cuối năm</v>
      </c>
      <c r="Z447" s="107"/>
      <c r="AA447" s="107"/>
      <c r="AB447" s="107"/>
      <c r="AC447" s="1007"/>
      <c r="AE447" s="475" t="str">
        <f>AE432</f>
        <v>Số đầu năm</v>
      </c>
      <c r="AF447" s="475"/>
      <c r="AG447" s="475"/>
      <c r="AH447" s="475"/>
      <c r="AI447" s="475"/>
      <c r="AM447" s="611"/>
      <c r="AN447" s="584"/>
      <c r="AO447" s="584"/>
      <c r="AP447" s="584"/>
      <c r="AQ447" s="584"/>
      <c r="AR447" s="584"/>
      <c r="AS447" s="584"/>
      <c r="AT447" s="584"/>
      <c r="AU447" s="584"/>
      <c r="AV447" s="584"/>
      <c r="AW447" s="584"/>
      <c r="AX447" s="584"/>
      <c r="AY447" s="584"/>
      <c r="AZ447" s="584"/>
      <c r="BA447" s="584"/>
      <c r="BB447" s="584"/>
      <c r="BC447" s="584"/>
      <c r="BD447" s="584"/>
      <c r="BG447" s="613"/>
      <c r="BH447" s="613"/>
      <c r="BI447" s="613"/>
      <c r="BJ447" s="613"/>
      <c r="BK447" s="613"/>
      <c r="BL447" s="613"/>
      <c r="BN447" s="613"/>
      <c r="BO447" s="613"/>
      <c r="BP447" s="613"/>
      <c r="BQ447" s="613"/>
      <c r="BR447" s="613"/>
      <c r="BS447" s="613"/>
      <c r="BT447" s="613"/>
      <c r="BW447" s="608"/>
      <c r="BX447" s="609"/>
    </row>
    <row r="448" spans="1:76" ht="19.5" customHeight="1" hidden="1">
      <c r="A448" s="373"/>
      <c r="B448" s="486"/>
      <c r="C448" s="86"/>
      <c r="D448" s="364" t="s">
        <v>650</v>
      </c>
      <c r="E448" s="86"/>
      <c r="F448" s="86"/>
      <c r="G448" s="86"/>
      <c r="H448" s="86"/>
      <c r="I448" s="86"/>
      <c r="J448" s="86"/>
      <c r="K448" s="86"/>
      <c r="L448" s="86"/>
      <c r="M448" s="86"/>
      <c r="N448" s="86"/>
      <c r="O448" s="86"/>
      <c r="P448" s="86"/>
      <c r="Q448" s="1020"/>
      <c r="R448" s="1020"/>
      <c r="S448" s="1020"/>
      <c r="T448" s="1020"/>
      <c r="U448" s="1020"/>
      <c r="V448" s="1020"/>
      <c r="X448" s="1012"/>
      <c r="Y448" s="303">
        <v>45637738</v>
      </c>
      <c r="Z448" s="303"/>
      <c r="AA448" s="303"/>
      <c r="AB448" s="303"/>
      <c r="AC448" s="1020"/>
      <c r="AE448" s="347">
        <v>10480538</v>
      </c>
      <c r="AF448" s="347"/>
      <c r="AG448" s="347"/>
      <c r="AH448" s="347"/>
      <c r="AI448" s="347"/>
      <c r="AK448" s="611"/>
      <c r="AL448" s="611"/>
      <c r="AM448" s="611"/>
      <c r="AN448" s="611"/>
      <c r="AO448" s="611"/>
      <c r="AP448" s="611"/>
      <c r="AQ448" s="611"/>
      <c r="AR448" s="611"/>
      <c r="AS448" s="611"/>
      <c r="AT448" s="611"/>
      <c r="AU448" s="611"/>
      <c r="AV448" s="611"/>
      <c r="AW448" s="611"/>
      <c r="AX448" s="611"/>
      <c r="AY448" s="611"/>
      <c r="AZ448" s="611"/>
      <c r="BA448" s="611"/>
      <c r="BB448" s="611"/>
      <c r="BC448" s="611"/>
      <c r="BD448" s="611"/>
      <c r="BG448" s="613"/>
      <c r="BH448" s="613"/>
      <c r="BI448" s="613"/>
      <c r="BJ448" s="613"/>
      <c r="BK448" s="613"/>
      <c r="BL448" s="613"/>
      <c r="BN448" s="613"/>
      <c r="BO448" s="613"/>
      <c r="BP448" s="613"/>
      <c r="BQ448" s="613"/>
      <c r="BR448" s="613"/>
      <c r="BS448" s="613"/>
      <c r="BT448" s="613"/>
      <c r="BW448" s="608"/>
      <c r="BX448" s="609"/>
    </row>
    <row r="449" spans="2:76" ht="19.5" customHeight="1">
      <c r="B449" s="467"/>
      <c r="C449" s="94"/>
      <c r="D449" s="86" t="s">
        <v>651</v>
      </c>
      <c r="E449" s="477"/>
      <c r="F449" s="477"/>
      <c r="G449" s="477"/>
      <c r="H449" s="478"/>
      <c r="I449" s="1007"/>
      <c r="J449" s="1007"/>
      <c r="K449" s="1007"/>
      <c r="L449" s="1007"/>
      <c r="M449" s="1007"/>
      <c r="N449" s="1007"/>
      <c r="O449" s="1007"/>
      <c r="P449" s="1007"/>
      <c r="Q449" s="1007"/>
      <c r="R449" s="1007"/>
      <c r="S449" s="1007"/>
      <c r="T449" s="1007"/>
      <c r="U449" s="1007"/>
      <c r="V449" s="1007"/>
      <c r="X449" s="1012"/>
      <c r="Y449" s="485">
        <v>278286705</v>
      </c>
      <c r="Z449" s="485"/>
      <c r="AA449" s="485"/>
      <c r="AB449" s="485"/>
      <c r="AC449" s="1007"/>
      <c r="AE449" s="1017">
        <v>278286705</v>
      </c>
      <c r="AF449" s="1017"/>
      <c r="AG449" s="1017"/>
      <c r="AH449" s="1017"/>
      <c r="AI449" s="1017"/>
      <c r="AM449" s="611"/>
      <c r="AN449" s="584"/>
      <c r="AO449" s="584"/>
      <c r="AP449" s="584"/>
      <c r="AQ449" s="584"/>
      <c r="AR449" s="584"/>
      <c r="AS449" s="584"/>
      <c r="AT449" s="584"/>
      <c r="AU449" s="584"/>
      <c r="AV449" s="584"/>
      <c r="AW449" s="584"/>
      <c r="AX449" s="584"/>
      <c r="AY449" s="584"/>
      <c r="AZ449" s="584"/>
      <c r="BA449" s="584"/>
      <c r="BB449" s="584"/>
      <c r="BC449" s="584"/>
      <c r="BD449" s="584"/>
      <c r="BG449" s="613"/>
      <c r="BH449" s="613"/>
      <c r="BI449" s="613"/>
      <c r="BJ449" s="613"/>
      <c r="BK449" s="613"/>
      <c r="BL449" s="613"/>
      <c r="BN449" s="613"/>
      <c r="BO449" s="613"/>
      <c r="BP449" s="613"/>
      <c r="BQ449" s="613"/>
      <c r="BR449" s="613"/>
      <c r="BS449" s="613"/>
      <c r="BT449" s="613"/>
      <c r="BW449" s="608"/>
      <c r="BX449" s="609"/>
    </row>
    <row r="450" spans="2:76" ht="19.5" customHeight="1">
      <c r="B450" s="467"/>
      <c r="C450" s="94"/>
      <c r="D450" s="86" t="s">
        <v>652</v>
      </c>
      <c r="E450" s="477"/>
      <c r="F450" s="477"/>
      <c r="G450" s="477"/>
      <c r="H450" s="478"/>
      <c r="I450" s="1007"/>
      <c r="J450" s="1007"/>
      <c r="K450" s="1007"/>
      <c r="L450" s="1007"/>
      <c r="M450" s="1007"/>
      <c r="N450" s="1007"/>
      <c r="O450" s="1007"/>
      <c r="P450" s="1007"/>
      <c r="Q450" s="1007"/>
      <c r="R450" s="1007"/>
      <c r="S450" s="1007"/>
      <c r="T450" s="1007"/>
      <c r="U450" s="1007"/>
      <c r="V450" s="1007"/>
      <c r="X450" s="1012"/>
      <c r="Y450" s="485">
        <v>165685439</v>
      </c>
      <c r="Z450" s="485"/>
      <c r="AA450" s="485"/>
      <c r="AB450" s="485"/>
      <c r="AC450" s="1007"/>
      <c r="AE450" s="485">
        <v>165685439</v>
      </c>
      <c r="AF450" s="485"/>
      <c r="AG450" s="485"/>
      <c r="AH450" s="485"/>
      <c r="AI450" s="485"/>
      <c r="AM450" s="611"/>
      <c r="AN450" s="584"/>
      <c r="AO450" s="584"/>
      <c r="AP450" s="584"/>
      <c r="AQ450" s="584"/>
      <c r="AR450" s="584"/>
      <c r="AS450" s="584"/>
      <c r="AT450" s="584"/>
      <c r="AU450" s="584"/>
      <c r="AV450" s="584"/>
      <c r="AW450" s="584"/>
      <c r="AX450" s="584"/>
      <c r="AY450" s="584"/>
      <c r="AZ450" s="584"/>
      <c r="BA450" s="584"/>
      <c r="BB450" s="584"/>
      <c r="BC450" s="584"/>
      <c r="BD450" s="584"/>
      <c r="BG450" s="613"/>
      <c r="BH450" s="613"/>
      <c r="BI450" s="613"/>
      <c r="BJ450" s="613"/>
      <c r="BK450" s="613"/>
      <c r="BL450" s="613"/>
      <c r="BN450" s="613"/>
      <c r="BO450" s="613"/>
      <c r="BP450" s="613"/>
      <c r="BQ450" s="613"/>
      <c r="BR450" s="613"/>
      <c r="BS450" s="613"/>
      <c r="BT450" s="613"/>
      <c r="BW450" s="608"/>
      <c r="BX450" s="609"/>
    </row>
    <row r="451" spans="2:76" ht="19.5" customHeight="1">
      <c r="B451" s="467"/>
      <c r="C451" s="94"/>
      <c r="D451" s="364" t="s">
        <v>653</v>
      </c>
      <c r="E451" s="477"/>
      <c r="F451" s="477"/>
      <c r="G451" s="477"/>
      <c r="H451" s="478"/>
      <c r="I451" s="1007"/>
      <c r="J451" s="1007"/>
      <c r="K451" s="1007"/>
      <c r="L451" s="1007"/>
      <c r="M451" s="1007"/>
      <c r="N451" s="1007"/>
      <c r="O451" s="1007"/>
      <c r="P451" s="1007"/>
      <c r="Q451" s="1007"/>
      <c r="R451" s="1007"/>
      <c r="S451" s="1007"/>
      <c r="T451" s="1007"/>
      <c r="U451" s="1007"/>
      <c r="V451" s="1007"/>
      <c r="X451" s="1012"/>
      <c r="Y451" s="485">
        <v>35157200</v>
      </c>
      <c r="Z451" s="485"/>
      <c r="AA451" s="485"/>
      <c r="AB451" s="485"/>
      <c r="AC451" s="1007"/>
      <c r="AE451" s="1017">
        <v>35157200</v>
      </c>
      <c r="AF451" s="1017"/>
      <c r="AG451" s="1017"/>
      <c r="AH451" s="1017"/>
      <c r="AI451" s="1017"/>
      <c r="AM451" s="611"/>
      <c r="AN451" s="584"/>
      <c r="AO451" s="584"/>
      <c r="AP451" s="584"/>
      <c r="AQ451" s="584"/>
      <c r="AR451" s="584"/>
      <c r="AS451" s="584"/>
      <c r="AT451" s="584"/>
      <c r="AU451" s="584"/>
      <c r="AV451" s="584"/>
      <c r="AW451" s="584"/>
      <c r="AX451" s="584"/>
      <c r="AY451" s="584"/>
      <c r="AZ451" s="584"/>
      <c r="BA451" s="584"/>
      <c r="BB451" s="584"/>
      <c r="BC451" s="584"/>
      <c r="BD451" s="584"/>
      <c r="BG451" s="613"/>
      <c r="BH451" s="613"/>
      <c r="BI451" s="613"/>
      <c r="BJ451" s="613"/>
      <c r="BK451" s="613"/>
      <c r="BL451" s="613"/>
      <c r="BN451" s="613"/>
      <c r="BO451" s="613"/>
      <c r="BP451" s="613"/>
      <c r="BQ451" s="613"/>
      <c r="BR451" s="613"/>
      <c r="BS451" s="613"/>
      <c r="BT451" s="613"/>
      <c r="BW451" s="608"/>
      <c r="BX451" s="609"/>
    </row>
    <row r="452" spans="2:76" ht="18" customHeight="1" hidden="1">
      <c r="B452" s="467"/>
      <c r="C452" s="94"/>
      <c r="D452" s="86" t="s">
        <v>654</v>
      </c>
      <c r="E452" s="477"/>
      <c r="F452" s="477"/>
      <c r="G452" s="477"/>
      <c r="H452" s="478"/>
      <c r="I452" s="1007"/>
      <c r="J452" s="1007"/>
      <c r="K452" s="1007"/>
      <c r="L452" s="1007"/>
      <c r="M452" s="1007"/>
      <c r="N452" s="1007"/>
      <c r="O452" s="1007"/>
      <c r="P452" s="1007"/>
      <c r="Q452" s="1007"/>
      <c r="R452" s="1007"/>
      <c r="S452" s="1007"/>
      <c r="T452" s="1007"/>
      <c r="U452" s="1007"/>
      <c r="V452" s="1007"/>
      <c r="X452" s="1012"/>
      <c r="Y452" s="1014"/>
      <c r="Z452" s="1014"/>
      <c r="AA452" s="1014"/>
      <c r="AB452" s="1014"/>
      <c r="AC452" s="1007"/>
      <c r="AE452" s="1014"/>
      <c r="AF452" s="1014"/>
      <c r="AG452" s="1014"/>
      <c r="AH452" s="1014"/>
      <c r="AI452" s="1014"/>
      <c r="AM452" s="611"/>
      <c r="AN452" s="584"/>
      <c r="AO452" s="584"/>
      <c r="AP452" s="584"/>
      <c r="AQ452" s="584"/>
      <c r="AR452" s="584"/>
      <c r="AS452" s="584"/>
      <c r="AT452" s="584"/>
      <c r="AU452" s="584"/>
      <c r="AV452" s="584"/>
      <c r="AW452" s="584"/>
      <c r="AX452" s="584"/>
      <c r="AY452" s="584"/>
      <c r="AZ452" s="584"/>
      <c r="BA452" s="584"/>
      <c r="BB452" s="584"/>
      <c r="BC452" s="584"/>
      <c r="BD452" s="584"/>
      <c r="BG452" s="613"/>
      <c r="BH452" s="613"/>
      <c r="BI452" s="613"/>
      <c r="BJ452" s="613"/>
      <c r="BK452" s="613"/>
      <c r="BL452" s="613"/>
      <c r="BN452" s="613"/>
      <c r="BO452" s="613"/>
      <c r="BP452" s="613"/>
      <c r="BQ452" s="613"/>
      <c r="BR452" s="613"/>
      <c r="BS452" s="613"/>
      <c r="BT452" s="613"/>
      <c r="BW452" s="608"/>
      <c r="BX452" s="609"/>
    </row>
    <row r="453" spans="2:76" ht="19.5" customHeight="1" hidden="1">
      <c r="B453" s="467"/>
      <c r="C453" s="94"/>
      <c r="D453" s="86" t="s">
        <v>655</v>
      </c>
      <c r="E453" s="477"/>
      <c r="F453" s="477"/>
      <c r="G453" s="477"/>
      <c r="H453" s="478"/>
      <c r="I453" s="1007"/>
      <c r="J453" s="1007"/>
      <c r="K453" s="1007"/>
      <c r="L453" s="1007"/>
      <c r="M453" s="1007"/>
      <c r="N453" s="1007"/>
      <c r="O453" s="1007"/>
      <c r="P453" s="1007"/>
      <c r="Q453" s="1007"/>
      <c r="R453" s="1007"/>
      <c r="S453" s="1007"/>
      <c r="T453" s="1007"/>
      <c r="U453" s="1007"/>
      <c r="V453" s="1007"/>
      <c r="X453" s="1012"/>
      <c r="Y453" s="1014"/>
      <c r="Z453" s="1014"/>
      <c r="AA453" s="1014"/>
      <c r="AB453" s="1014"/>
      <c r="AC453" s="1007"/>
      <c r="AE453" s="1014"/>
      <c r="AF453" s="1014"/>
      <c r="AG453" s="1014"/>
      <c r="AH453" s="1014"/>
      <c r="AI453" s="1014"/>
      <c r="AM453" s="611"/>
      <c r="AN453" s="584"/>
      <c r="AO453" s="584"/>
      <c r="AP453" s="584"/>
      <c r="AQ453" s="584"/>
      <c r="AR453" s="584"/>
      <c r="AS453" s="584"/>
      <c r="AT453" s="584"/>
      <c r="AU453" s="584"/>
      <c r="AV453" s="584"/>
      <c r="AW453" s="584"/>
      <c r="AX453" s="584"/>
      <c r="AY453" s="584"/>
      <c r="AZ453" s="584"/>
      <c r="BA453" s="584"/>
      <c r="BB453" s="584"/>
      <c r="BC453" s="584"/>
      <c r="BD453" s="584"/>
      <c r="BG453" s="613"/>
      <c r="BH453" s="613"/>
      <c r="BI453" s="613"/>
      <c r="BJ453" s="613"/>
      <c r="BK453" s="613"/>
      <c r="BL453" s="613"/>
      <c r="BN453" s="613"/>
      <c r="BO453" s="613"/>
      <c r="BP453" s="613"/>
      <c r="BQ453" s="613"/>
      <c r="BR453" s="613"/>
      <c r="BS453" s="613"/>
      <c r="BT453" s="613"/>
      <c r="BW453" s="608"/>
      <c r="BX453" s="609"/>
    </row>
    <row r="454" spans="2:76" ht="7.5" customHeight="1" hidden="1">
      <c r="B454" s="467"/>
      <c r="C454" s="94"/>
      <c r="D454" s="86"/>
      <c r="E454" s="477"/>
      <c r="F454" s="477"/>
      <c r="G454" s="477"/>
      <c r="H454" s="478"/>
      <c r="I454" s="1007"/>
      <c r="J454" s="1007"/>
      <c r="K454" s="1007"/>
      <c r="L454" s="1007"/>
      <c r="M454" s="1007"/>
      <c r="N454" s="1007"/>
      <c r="O454" s="1007"/>
      <c r="P454" s="1007"/>
      <c r="Q454" s="1007"/>
      <c r="R454" s="1007"/>
      <c r="S454" s="1007"/>
      <c r="T454" s="1007"/>
      <c r="U454" s="1007"/>
      <c r="V454" s="1007"/>
      <c r="X454" s="1012"/>
      <c r="Y454" s="1014"/>
      <c r="Z454" s="1014"/>
      <c r="AA454" s="1014"/>
      <c r="AB454" s="1014"/>
      <c r="AC454" s="1007"/>
      <c r="AE454" s="1014"/>
      <c r="AF454" s="1014"/>
      <c r="AG454" s="1014"/>
      <c r="AH454" s="1014"/>
      <c r="AI454" s="1014"/>
      <c r="AM454" s="611"/>
      <c r="AN454" s="584"/>
      <c r="AO454" s="584"/>
      <c r="AP454" s="584"/>
      <c r="AQ454" s="584"/>
      <c r="AR454" s="584"/>
      <c r="AS454" s="584"/>
      <c r="AT454" s="584"/>
      <c r="AU454" s="584"/>
      <c r="AV454" s="584"/>
      <c r="AW454" s="584"/>
      <c r="AX454" s="584"/>
      <c r="AY454" s="584"/>
      <c r="AZ454" s="584"/>
      <c r="BA454" s="584"/>
      <c r="BB454" s="584"/>
      <c r="BC454" s="584"/>
      <c r="BD454" s="584"/>
      <c r="BG454" s="613"/>
      <c r="BH454" s="613"/>
      <c r="BI454" s="613"/>
      <c r="BJ454" s="613"/>
      <c r="BK454" s="613"/>
      <c r="BL454" s="613"/>
      <c r="BN454" s="613"/>
      <c r="BO454" s="613"/>
      <c r="BP454" s="613"/>
      <c r="BQ454" s="613"/>
      <c r="BR454" s="613"/>
      <c r="BS454" s="613"/>
      <c r="BT454" s="613"/>
      <c r="BW454" s="608"/>
      <c r="BX454" s="609"/>
    </row>
    <row r="455" spans="2:76" ht="19.5" customHeight="1" hidden="1">
      <c r="B455" s="467"/>
      <c r="C455" s="61" t="s">
        <v>656</v>
      </c>
      <c r="D455" s="94"/>
      <c r="E455" s="477"/>
      <c r="F455" s="477"/>
      <c r="G455" s="477"/>
      <c r="H455" s="478"/>
      <c r="I455" s="1007"/>
      <c r="J455" s="1007"/>
      <c r="K455" s="1007"/>
      <c r="L455" s="1007"/>
      <c r="M455" s="1007"/>
      <c r="N455" s="1007"/>
      <c r="O455" s="1007"/>
      <c r="P455" s="1007"/>
      <c r="Q455" s="1007"/>
      <c r="R455" s="1007"/>
      <c r="S455" s="1007"/>
      <c r="T455" s="1007"/>
      <c r="U455" s="1007"/>
      <c r="V455" s="1007"/>
      <c r="X455" s="1012"/>
      <c r="Y455" s="1014"/>
      <c r="Z455" s="1014"/>
      <c r="AA455" s="1014"/>
      <c r="AB455" s="1014"/>
      <c r="AC455" s="1007"/>
      <c r="AE455" s="1014"/>
      <c r="AF455" s="1014"/>
      <c r="AG455" s="1014"/>
      <c r="AH455" s="1014"/>
      <c r="AI455" s="1014"/>
      <c r="AM455" s="611"/>
      <c r="AN455" s="584"/>
      <c r="AO455" s="584"/>
      <c r="AP455" s="584"/>
      <c r="AQ455" s="584"/>
      <c r="AR455" s="584"/>
      <c r="AS455" s="584"/>
      <c r="AT455" s="584"/>
      <c r="AU455" s="584"/>
      <c r="AV455" s="584"/>
      <c r="AW455" s="584"/>
      <c r="AX455" s="584"/>
      <c r="AY455" s="584"/>
      <c r="AZ455" s="584"/>
      <c r="BA455" s="584"/>
      <c r="BB455" s="584"/>
      <c r="BC455" s="584"/>
      <c r="BD455" s="584"/>
      <c r="BG455" s="613"/>
      <c r="BH455" s="613"/>
      <c r="BI455" s="613"/>
      <c r="BJ455" s="613"/>
      <c r="BK455" s="613"/>
      <c r="BL455" s="613"/>
      <c r="BN455" s="613"/>
      <c r="BO455" s="613"/>
      <c r="BP455" s="613"/>
      <c r="BQ455" s="613"/>
      <c r="BR455" s="613"/>
      <c r="BS455" s="613"/>
      <c r="BT455" s="613"/>
      <c r="BW455" s="608"/>
      <c r="BX455" s="609"/>
    </row>
    <row r="456" spans="2:76" ht="19.5" customHeight="1" hidden="1">
      <c r="B456" s="467"/>
      <c r="C456" s="61" t="s">
        <v>657</v>
      </c>
      <c r="D456" s="94"/>
      <c r="E456" s="477"/>
      <c r="F456" s="477"/>
      <c r="G456" s="477"/>
      <c r="H456" s="478"/>
      <c r="I456" s="1007"/>
      <c r="J456" s="1007"/>
      <c r="K456" s="1007"/>
      <c r="L456" s="1007"/>
      <c r="M456" s="1007"/>
      <c r="N456" s="1007"/>
      <c r="O456" s="1007"/>
      <c r="P456" s="1007"/>
      <c r="Q456" s="1007"/>
      <c r="R456" s="1007"/>
      <c r="S456" s="1007"/>
      <c r="T456" s="1007"/>
      <c r="U456" s="1007"/>
      <c r="V456" s="1007"/>
      <c r="X456" s="1012"/>
      <c r="Y456" s="1014"/>
      <c r="Z456" s="1014"/>
      <c r="AA456" s="1014"/>
      <c r="AB456" s="1014"/>
      <c r="AC456" s="1007"/>
      <c r="AE456" s="1014"/>
      <c r="AF456" s="1014"/>
      <c r="AG456" s="1014"/>
      <c r="AH456" s="1014"/>
      <c r="AI456" s="1014"/>
      <c r="AM456" s="611"/>
      <c r="AN456" s="584"/>
      <c r="AO456" s="584"/>
      <c r="AP456" s="584"/>
      <c r="AQ456" s="584"/>
      <c r="AR456" s="584"/>
      <c r="AS456" s="584"/>
      <c r="AT456" s="584"/>
      <c r="AU456" s="584"/>
      <c r="AV456" s="584"/>
      <c r="AW456" s="584"/>
      <c r="AX456" s="584"/>
      <c r="AY456" s="584"/>
      <c r="AZ456" s="584"/>
      <c r="BA456" s="584"/>
      <c r="BB456" s="584"/>
      <c r="BC456" s="584"/>
      <c r="BD456" s="584"/>
      <c r="BG456" s="613"/>
      <c r="BH456" s="613"/>
      <c r="BI456" s="613"/>
      <c r="BJ456" s="613"/>
      <c r="BK456" s="613"/>
      <c r="BL456" s="613"/>
      <c r="BN456" s="613"/>
      <c r="BO456" s="613"/>
      <c r="BP456" s="613"/>
      <c r="BQ456" s="613"/>
      <c r="BR456" s="613"/>
      <c r="BS456" s="613"/>
      <c r="BT456" s="613"/>
      <c r="BW456" s="608"/>
      <c r="BX456" s="609"/>
    </row>
    <row r="457" spans="2:76" ht="19.5" customHeight="1" hidden="1">
      <c r="B457" s="467"/>
      <c r="C457" s="94"/>
      <c r="D457" s="86" t="s">
        <v>658</v>
      </c>
      <c r="E457" s="477"/>
      <c r="F457" s="477"/>
      <c r="G457" s="477"/>
      <c r="H457" s="478"/>
      <c r="I457" s="1007"/>
      <c r="J457" s="1007"/>
      <c r="K457" s="1007"/>
      <c r="L457" s="1007"/>
      <c r="M457" s="1007"/>
      <c r="N457" s="1007"/>
      <c r="O457" s="1007"/>
      <c r="P457" s="1007"/>
      <c r="Q457" s="1007"/>
      <c r="R457" s="1007"/>
      <c r="S457" s="1007"/>
      <c r="T457" s="1007"/>
      <c r="U457" s="1007"/>
      <c r="V457" s="1007"/>
      <c r="X457" s="1012"/>
      <c r="Y457" s="1014"/>
      <c r="Z457" s="1014"/>
      <c r="AA457" s="1014"/>
      <c r="AB457" s="1014"/>
      <c r="AC457" s="1007"/>
      <c r="AE457" s="1014"/>
      <c r="AF457" s="1014"/>
      <c r="AG457" s="1014"/>
      <c r="AH457" s="1014"/>
      <c r="AI457" s="1014"/>
      <c r="AM457" s="611"/>
      <c r="AN457" s="584"/>
      <c r="AO457" s="584"/>
      <c r="AP457" s="584"/>
      <c r="AQ457" s="584"/>
      <c r="AR457" s="584"/>
      <c r="AS457" s="584"/>
      <c r="AT457" s="584"/>
      <c r="AU457" s="584"/>
      <c r="AV457" s="584"/>
      <c r="AW457" s="584"/>
      <c r="AX457" s="584"/>
      <c r="AY457" s="584"/>
      <c r="AZ457" s="584"/>
      <c r="BA457" s="584"/>
      <c r="BB457" s="584"/>
      <c r="BC457" s="584"/>
      <c r="BD457" s="584"/>
      <c r="BG457" s="613"/>
      <c r="BH457" s="613"/>
      <c r="BI457" s="613"/>
      <c r="BJ457" s="613"/>
      <c r="BK457" s="613"/>
      <c r="BL457" s="613"/>
      <c r="BN457" s="613"/>
      <c r="BO457" s="613"/>
      <c r="BP457" s="613"/>
      <c r="BQ457" s="613"/>
      <c r="BR457" s="613"/>
      <c r="BS457" s="613"/>
      <c r="BT457" s="613"/>
      <c r="BW457" s="608"/>
      <c r="BX457" s="609"/>
    </row>
    <row r="458" spans="2:76" ht="19.5" customHeight="1" hidden="1">
      <c r="B458" s="467"/>
      <c r="C458" s="94"/>
      <c r="D458" s="86" t="s">
        <v>658</v>
      </c>
      <c r="E458" s="477"/>
      <c r="F458" s="477"/>
      <c r="G458" s="477"/>
      <c r="H458" s="478"/>
      <c r="I458" s="1007"/>
      <c r="J458" s="1007"/>
      <c r="K458" s="1007"/>
      <c r="L458" s="1007"/>
      <c r="M458" s="1007"/>
      <c r="N458" s="1007"/>
      <c r="O458" s="1007"/>
      <c r="P458" s="1007"/>
      <c r="Q458" s="1007"/>
      <c r="R458" s="1007"/>
      <c r="S458" s="1007"/>
      <c r="T458" s="1007"/>
      <c r="U458" s="1007"/>
      <c r="V458" s="1007"/>
      <c r="X458" s="1012"/>
      <c r="Y458" s="1014"/>
      <c r="Z458" s="1014"/>
      <c r="AA458" s="1014"/>
      <c r="AB458" s="1014"/>
      <c r="AC458" s="1007"/>
      <c r="AE458" s="1014"/>
      <c r="AF458" s="1014"/>
      <c r="AG458" s="1014"/>
      <c r="AH458" s="1014"/>
      <c r="AI458" s="1014"/>
      <c r="AM458" s="611"/>
      <c r="AN458" s="584"/>
      <c r="AO458" s="584"/>
      <c r="AP458" s="584"/>
      <c r="AQ458" s="584"/>
      <c r="AR458" s="584"/>
      <c r="AS458" s="584"/>
      <c r="AT458" s="584"/>
      <c r="AU458" s="584"/>
      <c r="AV458" s="584"/>
      <c r="AW458" s="584"/>
      <c r="AX458" s="584"/>
      <c r="AY458" s="584"/>
      <c r="AZ458" s="584"/>
      <c r="BA458" s="584"/>
      <c r="BB458" s="584"/>
      <c r="BC458" s="584"/>
      <c r="BD458" s="584"/>
      <c r="BG458" s="613"/>
      <c r="BH458" s="613"/>
      <c r="BI458" s="613"/>
      <c r="BJ458" s="613"/>
      <c r="BK458" s="613"/>
      <c r="BL458" s="613"/>
      <c r="BN458" s="613"/>
      <c r="BO458" s="613"/>
      <c r="BP458" s="613"/>
      <c r="BQ458" s="613"/>
      <c r="BR458" s="613"/>
      <c r="BS458" s="613"/>
      <c r="BT458" s="613"/>
      <c r="BW458" s="608"/>
      <c r="BX458" s="609"/>
    </row>
    <row r="459" spans="2:76" ht="19.5" customHeight="1" hidden="1">
      <c r="B459" s="467"/>
      <c r="C459" s="119"/>
      <c r="D459" s="468"/>
      <c r="E459" s="468"/>
      <c r="F459" s="468"/>
      <c r="G459" s="468"/>
      <c r="H459" s="469"/>
      <c r="I459" s="469"/>
      <c r="J459" s="469"/>
      <c r="K459" s="469"/>
      <c r="L459" s="469"/>
      <c r="M459" s="469"/>
      <c r="N459" s="469"/>
      <c r="O459" s="469"/>
      <c r="P459" s="469"/>
      <c r="Q459" s="470"/>
      <c r="R459" s="470"/>
      <c r="S459" s="470"/>
      <c r="T459" s="470"/>
      <c r="U459" s="470"/>
      <c r="V459" s="470"/>
      <c r="X459" s="100"/>
      <c r="Y459" s="102"/>
      <c r="Z459" s="102"/>
      <c r="AA459" s="102"/>
      <c r="AB459" s="102"/>
      <c r="AC459" s="469"/>
      <c r="AE459" s="102"/>
      <c r="AF459" s="102"/>
      <c r="AG459" s="102"/>
      <c r="AH459" s="102"/>
      <c r="AI459" s="102"/>
      <c r="AM459" s="611"/>
      <c r="AN459" s="584"/>
      <c r="AO459" s="584"/>
      <c r="AP459" s="584"/>
      <c r="AQ459" s="584"/>
      <c r="AR459" s="584"/>
      <c r="AS459" s="584"/>
      <c r="AT459" s="584"/>
      <c r="AU459" s="584"/>
      <c r="AV459" s="584"/>
      <c r="AW459" s="584"/>
      <c r="AX459" s="584"/>
      <c r="AY459" s="584"/>
      <c r="AZ459" s="584"/>
      <c r="BA459" s="584"/>
      <c r="BB459" s="584"/>
      <c r="BC459" s="584"/>
      <c r="BD459" s="584"/>
      <c r="BG459" s="613"/>
      <c r="BH459" s="613"/>
      <c r="BI459" s="613"/>
      <c r="BJ459" s="613"/>
      <c r="BK459" s="613"/>
      <c r="BL459" s="613"/>
      <c r="BN459" s="613"/>
      <c r="BO459" s="613"/>
      <c r="BP459" s="613"/>
      <c r="BQ459" s="613"/>
      <c r="BR459" s="613"/>
      <c r="BS459" s="613"/>
      <c r="BT459" s="613"/>
      <c r="BW459" s="608"/>
      <c r="BX459" s="609"/>
    </row>
    <row r="460" spans="2:76" ht="19.5" customHeight="1" hidden="1">
      <c r="B460" s="467"/>
      <c r="C460" s="119"/>
      <c r="D460" s="468"/>
      <c r="E460" s="468"/>
      <c r="F460" s="468"/>
      <c r="G460" s="468"/>
      <c r="H460" s="469"/>
      <c r="I460" s="469"/>
      <c r="J460" s="469"/>
      <c r="K460" s="469"/>
      <c r="L460" s="469"/>
      <c r="M460" s="469"/>
      <c r="N460" s="469"/>
      <c r="O460" s="469"/>
      <c r="P460" s="469"/>
      <c r="Q460" s="470"/>
      <c r="R460" s="470"/>
      <c r="S460" s="470"/>
      <c r="T460" s="470"/>
      <c r="U460" s="470"/>
      <c r="V460" s="470"/>
      <c r="X460" s="100"/>
      <c r="Y460" s="102"/>
      <c r="Z460" s="102"/>
      <c r="AA460" s="102"/>
      <c r="AB460" s="102"/>
      <c r="AC460" s="469"/>
      <c r="AE460" s="102"/>
      <c r="AF460" s="102"/>
      <c r="AG460" s="102"/>
      <c r="AH460" s="102"/>
      <c r="AI460" s="102"/>
      <c r="AM460" s="611"/>
      <c r="AN460" s="584"/>
      <c r="AO460" s="584"/>
      <c r="AP460" s="584"/>
      <c r="AQ460" s="584"/>
      <c r="AR460" s="584"/>
      <c r="AS460" s="584"/>
      <c r="AT460" s="584"/>
      <c r="AU460" s="584"/>
      <c r="AV460" s="584"/>
      <c r="AW460" s="584"/>
      <c r="AX460" s="584"/>
      <c r="AY460" s="584"/>
      <c r="AZ460" s="584"/>
      <c r="BA460" s="584"/>
      <c r="BB460" s="584"/>
      <c r="BC460" s="584"/>
      <c r="BD460" s="584"/>
      <c r="BG460" s="613"/>
      <c r="BH460" s="613"/>
      <c r="BI460" s="613"/>
      <c r="BJ460" s="613"/>
      <c r="BK460" s="613"/>
      <c r="BL460" s="613"/>
      <c r="BN460" s="613"/>
      <c r="BO460" s="613"/>
      <c r="BP460" s="613"/>
      <c r="BQ460" s="613"/>
      <c r="BR460" s="613"/>
      <c r="BS460" s="613"/>
      <c r="BT460" s="613"/>
      <c r="BW460" s="608"/>
      <c r="BX460" s="609"/>
    </row>
    <row r="461" spans="1:76" ht="19.5" customHeight="1" hidden="1">
      <c r="A461" s="78">
        <f>'[1]Bao cao'!U139</f>
        <v>0</v>
      </c>
      <c r="B461" s="61" t="s">
        <v>349</v>
      </c>
      <c r="C461" s="61" t="s">
        <v>659</v>
      </c>
      <c r="D461" s="94"/>
      <c r="E461" s="468"/>
      <c r="F461" s="468"/>
      <c r="G461" s="468"/>
      <c r="H461" s="469"/>
      <c r="I461" s="469"/>
      <c r="J461" s="469"/>
      <c r="K461" s="469"/>
      <c r="L461" s="469"/>
      <c r="M461" s="469"/>
      <c r="N461" s="469"/>
      <c r="O461" s="469"/>
      <c r="P461" s="469"/>
      <c r="Q461" s="470"/>
      <c r="R461" s="470"/>
      <c r="S461" s="470"/>
      <c r="T461" s="470"/>
      <c r="U461" s="470"/>
      <c r="V461" s="470"/>
      <c r="X461" s="100"/>
      <c r="Y461" s="102"/>
      <c r="Z461" s="102"/>
      <c r="AA461" s="102"/>
      <c r="AB461" s="102"/>
      <c r="AC461" s="469"/>
      <c r="AE461" s="102"/>
      <c r="AF461" s="102"/>
      <c r="AG461" s="102"/>
      <c r="AH461" s="102"/>
      <c r="AI461" s="102"/>
      <c r="AM461" s="611"/>
      <c r="AN461" s="584"/>
      <c r="AO461" s="584"/>
      <c r="AP461" s="584"/>
      <c r="AQ461" s="584"/>
      <c r="AR461" s="584"/>
      <c r="AS461" s="584"/>
      <c r="AT461" s="584"/>
      <c r="AU461" s="584"/>
      <c r="AV461" s="584"/>
      <c r="AW461" s="584"/>
      <c r="AX461" s="584"/>
      <c r="AY461" s="584"/>
      <c r="AZ461" s="584"/>
      <c r="BA461" s="584"/>
      <c r="BB461" s="584"/>
      <c r="BC461" s="584"/>
      <c r="BD461" s="584"/>
      <c r="BG461" s="613"/>
      <c r="BH461" s="613"/>
      <c r="BI461" s="613"/>
      <c r="BJ461" s="613"/>
      <c r="BK461" s="613"/>
      <c r="BL461" s="613"/>
      <c r="BN461" s="613"/>
      <c r="BO461" s="613"/>
      <c r="BP461" s="613"/>
      <c r="BQ461" s="613"/>
      <c r="BR461" s="613"/>
      <c r="BS461" s="613"/>
      <c r="BT461" s="613"/>
      <c r="BW461" s="608"/>
      <c r="BX461" s="609"/>
    </row>
    <row r="462" spans="2:76" ht="19.5" customHeight="1" hidden="1">
      <c r="B462" s="467"/>
      <c r="C462" s="61"/>
      <c r="D462" s="86"/>
      <c r="E462" s="86"/>
      <c r="F462" s="477"/>
      <c r="G462" s="477"/>
      <c r="H462" s="478"/>
      <c r="I462" s="1007"/>
      <c r="J462" s="1007"/>
      <c r="K462" s="1007"/>
      <c r="L462" s="1007"/>
      <c r="M462" s="1007"/>
      <c r="N462" s="1007"/>
      <c r="O462" s="1007"/>
      <c r="P462" s="1007"/>
      <c r="Q462" s="1007"/>
      <c r="R462" s="1007"/>
      <c r="S462" s="1007"/>
      <c r="T462" s="1007"/>
      <c r="U462" s="1007"/>
      <c r="V462" s="1007"/>
      <c r="X462" s="1012"/>
      <c r="Y462" s="107" t="str">
        <f>Y432</f>
        <v>Số cuối năm</v>
      </c>
      <c r="Z462" s="475"/>
      <c r="AA462" s="475"/>
      <c r="AB462" s="475"/>
      <c r="AC462" s="483"/>
      <c r="AE462" s="475" t="str">
        <f>AE432</f>
        <v>Số đầu năm</v>
      </c>
      <c r="AF462" s="475"/>
      <c r="AG462" s="475"/>
      <c r="AH462" s="475"/>
      <c r="AI462" s="475"/>
      <c r="AM462" s="611"/>
      <c r="AN462" s="584"/>
      <c r="AO462" s="584"/>
      <c r="AP462" s="584"/>
      <c r="AQ462" s="584"/>
      <c r="AR462" s="584"/>
      <c r="AS462" s="584"/>
      <c r="AT462" s="584"/>
      <c r="AU462" s="584"/>
      <c r="AV462" s="584"/>
      <c r="AW462" s="584"/>
      <c r="AX462" s="584"/>
      <c r="AY462" s="584"/>
      <c r="AZ462" s="584"/>
      <c r="BA462" s="584"/>
      <c r="BB462" s="584"/>
      <c r="BC462" s="584"/>
      <c r="BD462" s="584"/>
      <c r="BG462" s="613"/>
      <c r="BH462" s="613"/>
      <c r="BI462" s="613"/>
      <c r="BJ462" s="613"/>
      <c r="BK462" s="613"/>
      <c r="BL462" s="613"/>
      <c r="BN462" s="613"/>
      <c r="BO462" s="613"/>
      <c r="BP462" s="613"/>
      <c r="BQ462" s="613"/>
      <c r="BR462" s="613"/>
      <c r="BS462" s="613"/>
      <c r="BT462" s="613"/>
      <c r="BW462" s="608"/>
      <c r="BX462" s="609"/>
    </row>
    <row r="463" spans="2:76" ht="19.5" customHeight="1" hidden="1">
      <c r="B463" s="467"/>
      <c r="C463" s="119"/>
      <c r="D463" s="86" t="s">
        <v>660</v>
      </c>
      <c r="E463" s="468"/>
      <c r="F463" s="468"/>
      <c r="G463" s="468"/>
      <c r="H463" s="469"/>
      <c r="I463" s="469"/>
      <c r="J463" s="469"/>
      <c r="K463" s="469"/>
      <c r="L463" s="469"/>
      <c r="M463" s="469"/>
      <c r="N463" s="469"/>
      <c r="O463" s="469"/>
      <c r="P463" s="469"/>
      <c r="Q463" s="470"/>
      <c r="R463" s="470"/>
      <c r="S463" s="470"/>
      <c r="T463" s="470"/>
      <c r="U463" s="470"/>
      <c r="V463" s="470"/>
      <c r="X463" s="100"/>
      <c r="Y463" s="350"/>
      <c r="Z463" s="350"/>
      <c r="AA463" s="350"/>
      <c r="AB463" s="350"/>
      <c r="AC463" s="487"/>
      <c r="AE463" s="350"/>
      <c r="AF463" s="350"/>
      <c r="AG463" s="350"/>
      <c r="AH463" s="350"/>
      <c r="AI463" s="350"/>
      <c r="AM463" s="611"/>
      <c r="AN463" s="584"/>
      <c r="AO463" s="584"/>
      <c r="AP463" s="584"/>
      <c r="AQ463" s="584"/>
      <c r="AR463" s="584"/>
      <c r="AS463" s="584"/>
      <c r="AT463" s="584"/>
      <c r="AU463" s="584"/>
      <c r="AV463" s="584"/>
      <c r="AW463" s="584"/>
      <c r="AX463" s="584"/>
      <c r="AY463" s="584"/>
      <c r="AZ463" s="584"/>
      <c r="BA463" s="584"/>
      <c r="BB463" s="584"/>
      <c r="BC463" s="584"/>
      <c r="BD463" s="584"/>
      <c r="BG463" s="613"/>
      <c r="BH463" s="613"/>
      <c r="BI463" s="613"/>
      <c r="BJ463" s="613"/>
      <c r="BK463" s="613"/>
      <c r="BL463" s="613"/>
      <c r="BN463" s="613"/>
      <c r="BO463" s="613"/>
      <c r="BP463" s="613"/>
      <c r="BQ463" s="613"/>
      <c r="BR463" s="613"/>
      <c r="BS463" s="613"/>
      <c r="BT463" s="613"/>
      <c r="BW463" s="608"/>
      <c r="BX463" s="609"/>
    </row>
    <row r="464" spans="2:76" ht="19.5" customHeight="1" hidden="1">
      <c r="B464" s="467"/>
      <c r="C464" s="119"/>
      <c r="D464" s="86" t="s">
        <v>661</v>
      </c>
      <c r="E464" s="468"/>
      <c r="F464" s="468"/>
      <c r="G464" s="468"/>
      <c r="H464" s="469"/>
      <c r="I464" s="469"/>
      <c r="J464" s="469"/>
      <c r="K464" s="469"/>
      <c r="L464" s="469"/>
      <c r="M464" s="469"/>
      <c r="N464" s="469"/>
      <c r="O464" s="469"/>
      <c r="P464" s="469"/>
      <c r="Q464" s="470"/>
      <c r="R464" s="470"/>
      <c r="S464" s="470"/>
      <c r="T464" s="470"/>
      <c r="U464" s="470"/>
      <c r="V464" s="470"/>
      <c r="X464" s="100"/>
      <c r="Y464" s="488" t="s">
        <v>662</v>
      </c>
      <c r="Z464" s="488"/>
      <c r="AA464" s="488"/>
      <c r="AB464" s="488"/>
      <c r="AC464" s="487"/>
      <c r="AE464" s="488" t="s">
        <v>662</v>
      </c>
      <c r="AF464" s="488"/>
      <c r="AG464" s="488"/>
      <c r="AH464" s="488"/>
      <c r="AI464" s="488"/>
      <c r="AM464" s="611"/>
      <c r="AN464" s="584"/>
      <c r="AO464" s="584"/>
      <c r="AP464" s="584"/>
      <c r="AQ464" s="584"/>
      <c r="AR464" s="584"/>
      <c r="AS464" s="584"/>
      <c r="AT464" s="584"/>
      <c r="AU464" s="584"/>
      <c r="AV464" s="584"/>
      <c r="AW464" s="584"/>
      <c r="AX464" s="584"/>
      <c r="AY464" s="584"/>
      <c r="AZ464" s="584"/>
      <c r="BA464" s="584"/>
      <c r="BB464" s="584"/>
      <c r="BC464" s="584"/>
      <c r="BD464" s="584"/>
      <c r="BG464" s="613"/>
      <c r="BH464" s="613"/>
      <c r="BI464" s="613"/>
      <c r="BJ464" s="613"/>
      <c r="BK464" s="613"/>
      <c r="BL464" s="613"/>
      <c r="BN464" s="613"/>
      <c r="BO464" s="613"/>
      <c r="BP464" s="613"/>
      <c r="BQ464" s="613"/>
      <c r="BR464" s="613"/>
      <c r="BS464" s="613"/>
      <c r="BT464" s="613"/>
      <c r="BW464" s="608"/>
      <c r="BX464" s="609"/>
    </row>
    <row r="465" spans="2:76" ht="19.5" customHeight="1" hidden="1">
      <c r="B465" s="467"/>
      <c r="C465" s="119"/>
      <c r="D465" s="86" t="s">
        <v>663</v>
      </c>
      <c r="E465" s="468"/>
      <c r="F465" s="468"/>
      <c r="G465" s="468"/>
      <c r="H465" s="469"/>
      <c r="I465" s="469"/>
      <c r="J465" s="469"/>
      <c r="K465" s="469"/>
      <c r="L465" s="469"/>
      <c r="M465" s="469"/>
      <c r="N465" s="469"/>
      <c r="O465" s="469"/>
      <c r="P465" s="469"/>
      <c r="Q465" s="470"/>
      <c r="R465" s="470"/>
      <c r="S465" s="470"/>
      <c r="T465" s="470"/>
      <c r="U465" s="470"/>
      <c r="V465" s="470"/>
      <c r="X465" s="100"/>
      <c r="Y465" s="488"/>
      <c r="Z465" s="488"/>
      <c r="AA465" s="488"/>
      <c r="AB465" s="488"/>
      <c r="AC465" s="487"/>
      <c r="AE465" s="488"/>
      <c r="AF465" s="488"/>
      <c r="AG465" s="488"/>
      <c r="AH465" s="488"/>
      <c r="AI465" s="488"/>
      <c r="AM465" s="611"/>
      <c r="AN465" s="584"/>
      <c r="AO465" s="584"/>
      <c r="AP465" s="584"/>
      <c r="AQ465" s="584"/>
      <c r="AR465" s="584"/>
      <c r="AS465" s="584"/>
      <c r="AT465" s="584"/>
      <c r="AU465" s="584"/>
      <c r="AV465" s="584"/>
      <c r="AW465" s="584"/>
      <c r="AX465" s="584"/>
      <c r="AY465" s="584"/>
      <c r="AZ465" s="584"/>
      <c r="BA465" s="584"/>
      <c r="BB465" s="584"/>
      <c r="BC465" s="584"/>
      <c r="BD465" s="584"/>
      <c r="BG465" s="613"/>
      <c r="BH465" s="613"/>
      <c r="BI465" s="613"/>
      <c r="BJ465" s="613"/>
      <c r="BK465" s="613"/>
      <c r="BL465" s="613"/>
      <c r="BN465" s="613"/>
      <c r="BO465" s="613"/>
      <c r="BP465" s="613"/>
      <c r="BQ465" s="613"/>
      <c r="BR465" s="613"/>
      <c r="BS465" s="613"/>
      <c r="BT465" s="613"/>
      <c r="BW465" s="608"/>
      <c r="BX465" s="609"/>
    </row>
    <row r="466" spans="2:76" ht="19.5" customHeight="1" hidden="1">
      <c r="B466" s="467"/>
      <c r="C466" s="119"/>
      <c r="D466" s="468"/>
      <c r="E466" s="468"/>
      <c r="F466" s="468"/>
      <c r="G466" s="468"/>
      <c r="H466" s="469"/>
      <c r="I466" s="469"/>
      <c r="J466" s="469"/>
      <c r="K466" s="469"/>
      <c r="L466" s="469"/>
      <c r="M466" s="469"/>
      <c r="N466" s="469"/>
      <c r="O466" s="469"/>
      <c r="P466" s="469"/>
      <c r="Q466" s="470"/>
      <c r="R466" s="470"/>
      <c r="S466" s="470"/>
      <c r="T466" s="470"/>
      <c r="U466" s="470"/>
      <c r="V466" s="470"/>
      <c r="X466" s="100"/>
      <c r="Y466" s="102"/>
      <c r="Z466" s="102"/>
      <c r="AA466" s="102"/>
      <c r="AB466" s="102"/>
      <c r="AC466" s="469"/>
      <c r="AE466" s="102"/>
      <c r="AF466" s="102"/>
      <c r="AG466" s="102"/>
      <c r="AH466" s="102"/>
      <c r="AI466" s="102"/>
      <c r="AM466" s="611"/>
      <c r="AN466" s="584"/>
      <c r="AO466" s="584"/>
      <c r="AP466" s="584"/>
      <c r="AQ466" s="584"/>
      <c r="AR466" s="584"/>
      <c r="AS466" s="584"/>
      <c r="AT466" s="584"/>
      <c r="AU466" s="584"/>
      <c r="AV466" s="584"/>
      <c r="AW466" s="584"/>
      <c r="AX466" s="584"/>
      <c r="AY466" s="584"/>
      <c r="AZ466" s="584"/>
      <c r="BA466" s="584"/>
      <c r="BB466" s="584"/>
      <c r="BC466" s="584"/>
      <c r="BD466" s="584"/>
      <c r="BG466" s="613"/>
      <c r="BH466" s="613"/>
      <c r="BI466" s="613"/>
      <c r="BJ466" s="613"/>
      <c r="BK466" s="613"/>
      <c r="BL466" s="613"/>
      <c r="BN466" s="613"/>
      <c r="BO466" s="613"/>
      <c r="BP466" s="613"/>
      <c r="BQ466" s="613"/>
      <c r="BR466" s="613"/>
      <c r="BS466" s="613"/>
      <c r="BT466" s="613"/>
      <c r="BW466" s="608"/>
      <c r="BX466" s="609"/>
    </row>
    <row r="467" spans="1:76" ht="19.5" customHeight="1" hidden="1">
      <c r="A467" s="60">
        <f>'[1]Bao cao'!U150</f>
        <v>0</v>
      </c>
      <c r="B467" s="61" t="s">
        <v>349</v>
      </c>
      <c r="C467" s="103" t="s">
        <v>664</v>
      </c>
      <c r="X467" s="81"/>
      <c r="AE467" s="120"/>
      <c r="AF467" s="120"/>
      <c r="AG467" s="120"/>
      <c r="AH467" s="120"/>
      <c r="AI467" s="120"/>
      <c r="AK467" s="584">
        <v>23</v>
      </c>
      <c r="AL467" s="584" t="s">
        <v>349</v>
      </c>
      <c r="AM467" s="610" t="s">
        <v>919</v>
      </c>
      <c r="BW467" s="608"/>
      <c r="BX467" s="609"/>
    </row>
    <row r="468" spans="24:76" ht="19.5" customHeight="1" hidden="1">
      <c r="X468" s="81"/>
      <c r="Y468" s="84" t="str">
        <f>'[1]Danh muc'!$B$17</f>
        <v>Số cuối năm</v>
      </c>
      <c r="Z468" s="85"/>
      <c r="AA468" s="85"/>
      <c r="AB468" s="85"/>
      <c r="AE468" s="84" t="str">
        <f>'[1]Danh muc'!$B$19</f>
        <v>Số đầu năm</v>
      </c>
      <c r="AF468" s="85"/>
      <c r="AG468" s="85"/>
      <c r="AH468" s="85"/>
      <c r="AI468" s="85"/>
      <c r="BG468" s="884" t="s">
        <v>881</v>
      </c>
      <c r="BH468" s="884"/>
      <c r="BI468" s="884"/>
      <c r="BJ468" s="884"/>
      <c r="BK468" s="884"/>
      <c r="BL468" s="884"/>
      <c r="BN468" s="884" t="s">
        <v>882</v>
      </c>
      <c r="BO468" s="884"/>
      <c r="BP468" s="884"/>
      <c r="BQ468" s="884"/>
      <c r="BR468" s="884"/>
      <c r="BS468" s="884"/>
      <c r="BT468" s="885"/>
      <c r="BW468" s="608"/>
      <c r="BX468" s="609"/>
    </row>
    <row r="469" spans="3:76" ht="19.5" customHeight="1" hidden="1">
      <c r="C469" s="62" t="s">
        <v>665</v>
      </c>
      <c r="X469" s="88"/>
      <c r="Y469" s="89">
        <f>SUBTOTAL(9,X470:AB471)</f>
        <v>0</v>
      </c>
      <c r="Z469" s="89"/>
      <c r="AA469" s="89"/>
      <c r="AB469" s="89"/>
      <c r="AC469" s="133"/>
      <c r="AD469" s="133"/>
      <c r="AE469" s="89">
        <f>SUBTOTAL(9,AE470:AI471)</f>
        <v>0</v>
      </c>
      <c r="AF469" s="89"/>
      <c r="AG469" s="89"/>
      <c r="AH469" s="89"/>
      <c r="AI469" s="89"/>
      <c r="AM469" s="518" t="s">
        <v>665</v>
      </c>
      <c r="BG469" s="612">
        <f>SUBTOTAL(9,BG470:BL471)</f>
        <v>0</v>
      </c>
      <c r="BH469" s="612"/>
      <c r="BI469" s="612"/>
      <c r="BJ469" s="612"/>
      <c r="BK469" s="612"/>
      <c r="BL469" s="612"/>
      <c r="BN469" s="612">
        <f>SUBTOTAL(9,BN470:BS471)</f>
        <v>0</v>
      </c>
      <c r="BO469" s="612"/>
      <c r="BP469" s="612"/>
      <c r="BQ469" s="612"/>
      <c r="BR469" s="612"/>
      <c r="BS469" s="612"/>
      <c r="BT469" s="613"/>
      <c r="BW469" s="608"/>
      <c r="BX469" s="609"/>
    </row>
    <row r="470" spans="3:76" ht="19.5" customHeight="1" hidden="1">
      <c r="C470" s="104" t="s">
        <v>666</v>
      </c>
      <c r="X470" s="88"/>
      <c r="Y470" s="91"/>
      <c r="Z470" s="91"/>
      <c r="AA470" s="91"/>
      <c r="AB470" s="91"/>
      <c r="AC470" s="133"/>
      <c r="AD470" s="133"/>
      <c r="AE470" s="91"/>
      <c r="AF470" s="91"/>
      <c r="AG470" s="91"/>
      <c r="AH470" s="91"/>
      <c r="AI470" s="91"/>
      <c r="AM470" s="645" t="s">
        <v>666</v>
      </c>
      <c r="BG470" s="615"/>
      <c r="BH470" s="615"/>
      <c r="BI470" s="615"/>
      <c r="BJ470" s="615"/>
      <c r="BK470" s="615"/>
      <c r="BL470" s="615"/>
      <c r="BN470" s="615"/>
      <c r="BO470" s="615"/>
      <c r="BP470" s="615"/>
      <c r="BQ470" s="615"/>
      <c r="BR470" s="615"/>
      <c r="BS470" s="615"/>
      <c r="BT470" s="616"/>
      <c r="BW470" s="608"/>
      <c r="BX470" s="609"/>
    </row>
    <row r="471" spans="3:76" ht="19.5" customHeight="1" hidden="1">
      <c r="C471" s="104" t="s">
        <v>667</v>
      </c>
      <c r="X471" s="88"/>
      <c r="Y471" s="91"/>
      <c r="Z471" s="91"/>
      <c r="AA471" s="91"/>
      <c r="AB471" s="91"/>
      <c r="AC471" s="133"/>
      <c r="AD471" s="133"/>
      <c r="AE471" s="91"/>
      <c r="AF471" s="91"/>
      <c r="AG471" s="91"/>
      <c r="AH471" s="91"/>
      <c r="AI471" s="91"/>
      <c r="AM471" s="645" t="s">
        <v>667</v>
      </c>
      <c r="BG471" s="615"/>
      <c r="BH471" s="615"/>
      <c r="BI471" s="615"/>
      <c r="BJ471" s="615"/>
      <c r="BK471" s="615"/>
      <c r="BL471" s="615"/>
      <c r="BN471" s="615"/>
      <c r="BO471" s="615"/>
      <c r="BP471" s="615"/>
      <c r="BQ471" s="615"/>
      <c r="BR471" s="615"/>
      <c r="BS471" s="615"/>
      <c r="BT471" s="616"/>
      <c r="BW471" s="608"/>
      <c r="BX471" s="609"/>
    </row>
    <row r="472" spans="3:76" ht="19.5" customHeight="1" hidden="1">
      <c r="C472" s="62" t="s">
        <v>668</v>
      </c>
      <c r="X472" s="88"/>
      <c r="Y472" s="105">
        <f>SUBTOTAL(9,W474:AB476)</f>
        <v>0</v>
      </c>
      <c r="Z472" s="105"/>
      <c r="AA472" s="105"/>
      <c r="AB472" s="105"/>
      <c r="AC472" s="362"/>
      <c r="AD472" s="133"/>
      <c r="AE472" s="105">
        <f>SUBTOTAL(9,AD474:AI476)</f>
        <v>0</v>
      </c>
      <c r="AF472" s="105"/>
      <c r="AG472" s="105"/>
      <c r="AH472" s="105"/>
      <c r="AI472" s="105"/>
      <c r="AM472" s="518" t="s">
        <v>668</v>
      </c>
      <c r="BG472" s="1021">
        <f>SUBTOTAL(9,BG474:BL476)</f>
        <v>0</v>
      </c>
      <c r="BH472" s="1021"/>
      <c r="BI472" s="1021"/>
      <c r="BJ472" s="1021"/>
      <c r="BK472" s="1021"/>
      <c r="BL472" s="1021"/>
      <c r="BM472" s="525"/>
      <c r="BN472" s="1021">
        <f>SUBTOTAL(9,BN474:BS476)</f>
        <v>0</v>
      </c>
      <c r="BO472" s="1021"/>
      <c r="BP472" s="1021"/>
      <c r="BQ472" s="1021"/>
      <c r="BR472" s="1021"/>
      <c r="BS472" s="1021"/>
      <c r="BT472" s="613"/>
      <c r="BW472" s="608"/>
      <c r="BX472" s="609"/>
    </row>
    <row r="473" spans="3:76" ht="19.5" customHeight="1" hidden="1">
      <c r="C473" s="62" t="s">
        <v>669</v>
      </c>
      <c r="X473" s="81"/>
      <c r="AD473" s="120"/>
      <c r="AE473" s="120"/>
      <c r="AF473" s="120"/>
      <c r="AG473" s="120"/>
      <c r="AH473" s="120"/>
      <c r="AI473" s="120"/>
      <c r="AM473" s="518" t="s">
        <v>669</v>
      </c>
      <c r="BW473" s="608"/>
      <c r="BX473" s="609"/>
    </row>
    <row r="474" spans="3:76" ht="19.5" customHeight="1" hidden="1">
      <c r="C474" s="104" t="s">
        <v>670</v>
      </c>
      <c r="W474" s="489"/>
      <c r="X474" s="489"/>
      <c r="Y474" s="91"/>
      <c r="Z474" s="91"/>
      <c r="AA474" s="91"/>
      <c r="AB474" s="91"/>
      <c r="AC474" s="133"/>
      <c r="AD474" s="133"/>
      <c r="AE474" s="91"/>
      <c r="AF474" s="91"/>
      <c r="AG474" s="91"/>
      <c r="AH474" s="91"/>
      <c r="AI474" s="91"/>
      <c r="AM474" s="645" t="s">
        <v>920</v>
      </c>
      <c r="BG474" s="615"/>
      <c r="BH474" s="615"/>
      <c r="BI474" s="615"/>
      <c r="BJ474" s="615"/>
      <c r="BK474" s="615"/>
      <c r="BL474" s="615"/>
      <c r="BN474" s="615"/>
      <c r="BO474" s="615"/>
      <c r="BP474" s="615"/>
      <c r="BQ474" s="615"/>
      <c r="BR474" s="615"/>
      <c r="BS474" s="615"/>
      <c r="BT474" s="616"/>
      <c r="BW474" s="608"/>
      <c r="BX474" s="609"/>
    </row>
    <row r="475" spans="3:76" ht="19.5" customHeight="1" hidden="1">
      <c r="C475" s="104" t="s">
        <v>671</v>
      </c>
      <c r="W475" s="489"/>
      <c r="X475" s="489"/>
      <c r="Y475" s="91"/>
      <c r="Z475" s="91"/>
      <c r="AA475" s="91"/>
      <c r="AB475" s="91"/>
      <c r="AC475" s="133"/>
      <c r="AD475" s="133"/>
      <c r="AE475" s="91"/>
      <c r="AF475" s="91"/>
      <c r="AG475" s="91"/>
      <c r="AH475" s="91"/>
      <c r="AI475" s="91"/>
      <c r="AM475" s="645" t="s">
        <v>671</v>
      </c>
      <c r="BG475" s="615"/>
      <c r="BH475" s="615"/>
      <c r="BI475" s="615"/>
      <c r="BJ475" s="615"/>
      <c r="BK475" s="615"/>
      <c r="BL475" s="615"/>
      <c r="BN475" s="615"/>
      <c r="BO475" s="615"/>
      <c r="BP475" s="615"/>
      <c r="BQ475" s="615"/>
      <c r="BR475" s="615"/>
      <c r="BS475" s="615"/>
      <c r="BT475" s="616"/>
      <c r="BW475" s="608"/>
      <c r="BX475" s="609"/>
    </row>
    <row r="476" spans="3:76" ht="19.5" customHeight="1" hidden="1">
      <c r="C476" s="104" t="s">
        <v>672</v>
      </c>
      <c r="Y476" s="91"/>
      <c r="Z476" s="91"/>
      <c r="AA476" s="91"/>
      <c r="AB476" s="91"/>
      <c r="AC476" s="133"/>
      <c r="AD476" s="133"/>
      <c r="AE476" s="91"/>
      <c r="AF476" s="91"/>
      <c r="AG476" s="91"/>
      <c r="AH476" s="91"/>
      <c r="AI476" s="91"/>
      <c r="AM476" s="645" t="s">
        <v>672</v>
      </c>
      <c r="BW476" s="608"/>
      <c r="BX476" s="609"/>
    </row>
    <row r="477" spans="3:76" ht="19.5" customHeight="1" hidden="1">
      <c r="C477" s="104"/>
      <c r="E477" s="62" t="s">
        <v>673</v>
      </c>
      <c r="Y477" s="133"/>
      <c r="Z477" s="133"/>
      <c r="AA477" s="133"/>
      <c r="AB477" s="133"/>
      <c r="AC477" s="133"/>
      <c r="AD477" s="133"/>
      <c r="AE477" s="133"/>
      <c r="AF477" s="133"/>
      <c r="AG477" s="133"/>
      <c r="AH477" s="133"/>
      <c r="AI477" s="133"/>
      <c r="AM477" s="645"/>
      <c r="BW477" s="608"/>
      <c r="BX477" s="609"/>
    </row>
    <row r="478" spans="3:76" ht="180.75" customHeight="1" hidden="1">
      <c r="C478" s="104"/>
      <c r="Y478" s="133"/>
      <c r="Z478" s="133"/>
      <c r="AA478" s="133"/>
      <c r="AB478" s="133"/>
      <c r="AC478" s="133"/>
      <c r="AD478" s="133"/>
      <c r="AE478" s="133"/>
      <c r="AF478" s="133"/>
      <c r="AG478" s="133"/>
      <c r="AH478" s="133"/>
      <c r="AI478" s="133"/>
      <c r="AM478" s="645"/>
      <c r="BW478" s="608"/>
      <c r="BX478" s="609"/>
    </row>
    <row r="479" spans="1:256" s="76" customFormat="1" ht="20.25" customHeight="1">
      <c r="A479" s="64" t="s">
        <v>674</v>
      </c>
      <c r="B479" s="64"/>
      <c r="C479" s="64"/>
      <c r="D479" s="64"/>
      <c r="E479" s="64"/>
      <c r="F479" s="64"/>
      <c r="G479" s="64"/>
      <c r="H479" s="64"/>
      <c r="I479" s="64"/>
      <c r="J479" s="64"/>
      <c r="K479" s="64"/>
      <c r="L479" s="64"/>
      <c r="M479" s="64"/>
      <c r="N479" s="64"/>
      <c r="O479" s="64"/>
      <c r="P479" s="64"/>
      <c r="Q479" s="64"/>
      <c r="R479" s="64"/>
      <c r="S479" s="64"/>
      <c r="T479" s="64"/>
      <c r="U479" s="64"/>
      <c r="V479" s="64"/>
      <c r="W479" s="64"/>
      <c r="X479" s="64"/>
      <c r="Y479" s="64"/>
      <c r="Z479" s="64"/>
      <c r="AA479" s="64"/>
      <c r="AB479" s="64"/>
      <c r="AC479" s="64"/>
      <c r="AD479" s="64"/>
      <c r="AE479" s="64"/>
      <c r="AF479" s="64"/>
      <c r="AG479" s="64"/>
      <c r="AH479" s="64"/>
      <c r="AI479" s="64"/>
      <c r="AJ479" s="64"/>
      <c r="AK479" s="64"/>
      <c r="AL479" s="64"/>
      <c r="AM479" s="64"/>
      <c r="AN479" s="64"/>
      <c r="AO479" s="64"/>
      <c r="AP479" s="64"/>
      <c r="AQ479" s="64"/>
      <c r="AR479" s="64"/>
      <c r="AS479" s="64"/>
      <c r="AT479" s="64"/>
      <c r="AU479" s="64"/>
      <c r="AV479" s="64"/>
      <c r="AW479" s="64"/>
      <c r="AX479" s="64"/>
      <c r="AY479" s="64"/>
      <c r="AZ479" s="64"/>
      <c r="BA479" s="64"/>
      <c r="BB479" s="64"/>
      <c r="BC479" s="64"/>
      <c r="BD479" s="64"/>
      <c r="BE479" s="64"/>
      <c r="BF479" s="64"/>
      <c r="BG479" s="64"/>
      <c r="BH479" s="64"/>
      <c r="BI479" s="64"/>
      <c r="BJ479" s="64"/>
      <c r="BK479" s="64"/>
      <c r="BL479" s="64"/>
      <c r="BM479" s="64"/>
      <c r="BN479" s="64"/>
      <c r="BO479" s="64"/>
      <c r="BP479" s="64"/>
      <c r="BQ479" s="64"/>
      <c r="BR479" s="64"/>
      <c r="BS479" s="64"/>
      <c r="BT479" s="64"/>
      <c r="BU479" s="64"/>
      <c r="BV479" s="64"/>
      <c r="BW479" s="64"/>
      <c r="BX479" s="64"/>
      <c r="BY479" s="64"/>
      <c r="BZ479" s="607"/>
      <c r="CA479" s="64"/>
      <c r="CB479" s="64"/>
      <c r="CC479" s="64"/>
      <c r="CD479" s="64"/>
      <c r="CE479" s="64"/>
      <c r="CF479" s="64"/>
      <c r="CG479" s="64"/>
      <c r="CH479" s="64"/>
      <c r="CI479" s="64"/>
      <c r="CJ479" s="64"/>
      <c r="CK479" s="64"/>
      <c r="CL479" s="64"/>
      <c r="CM479" s="64"/>
      <c r="CN479" s="64"/>
      <c r="CO479" s="64"/>
      <c r="CP479" s="64"/>
      <c r="CQ479" s="64"/>
      <c r="CR479" s="64"/>
      <c r="CS479" s="64"/>
      <c r="CT479" s="64"/>
      <c r="CU479" s="64"/>
      <c r="CV479" s="64"/>
      <c r="CW479" s="64"/>
      <c r="CX479" s="64"/>
      <c r="CY479" s="64"/>
      <c r="CZ479" s="64"/>
      <c r="DA479" s="64"/>
      <c r="DB479" s="64"/>
      <c r="DC479" s="64"/>
      <c r="DD479" s="64"/>
      <c r="DE479" s="64"/>
      <c r="DF479" s="64"/>
      <c r="DG479" s="64"/>
      <c r="DH479" s="64"/>
      <c r="DI479" s="64"/>
      <c r="DJ479" s="64"/>
      <c r="DK479" s="64"/>
      <c r="DL479" s="64"/>
      <c r="DM479" s="64"/>
      <c r="DN479" s="64"/>
      <c r="DO479" s="64"/>
      <c r="DP479" s="64"/>
      <c r="DQ479" s="64"/>
      <c r="DR479" s="64"/>
      <c r="DS479" s="64"/>
      <c r="DT479" s="64"/>
      <c r="DU479" s="64"/>
      <c r="DV479" s="64"/>
      <c r="DW479" s="64"/>
      <c r="DX479" s="64"/>
      <c r="DY479" s="64"/>
      <c r="DZ479" s="64"/>
      <c r="EA479" s="64"/>
      <c r="EB479" s="64"/>
      <c r="EC479" s="64"/>
      <c r="ED479" s="64"/>
      <c r="EE479" s="64"/>
      <c r="EF479" s="64"/>
      <c r="EG479" s="64"/>
      <c r="EH479" s="64"/>
      <c r="EI479" s="64"/>
      <c r="EJ479" s="64"/>
      <c r="EK479" s="64"/>
      <c r="EL479" s="64"/>
      <c r="EM479" s="64"/>
      <c r="EN479" s="64"/>
      <c r="EO479" s="64"/>
      <c r="EP479" s="64"/>
      <c r="EQ479" s="64"/>
      <c r="ER479" s="64"/>
      <c r="ES479" s="64"/>
      <c r="ET479" s="64"/>
      <c r="EU479" s="64"/>
      <c r="EV479" s="64"/>
      <c r="EW479" s="64"/>
      <c r="EX479" s="64"/>
      <c r="EY479" s="64"/>
      <c r="EZ479" s="64"/>
      <c r="FA479" s="64"/>
      <c r="FB479" s="64"/>
      <c r="FC479" s="64"/>
      <c r="FD479" s="64"/>
      <c r="FE479" s="64"/>
      <c r="FF479" s="64"/>
      <c r="FG479" s="64"/>
      <c r="FH479" s="64"/>
      <c r="FI479" s="64"/>
      <c r="FJ479" s="64"/>
      <c r="FK479" s="64"/>
      <c r="FL479" s="64"/>
      <c r="FM479" s="64"/>
      <c r="FN479" s="64"/>
      <c r="FO479" s="64"/>
      <c r="FP479" s="64"/>
      <c r="FQ479" s="64"/>
      <c r="FR479" s="64"/>
      <c r="FS479" s="64"/>
      <c r="FT479" s="64"/>
      <c r="FU479" s="64"/>
      <c r="FV479" s="64"/>
      <c r="FW479" s="64"/>
      <c r="FX479" s="64"/>
      <c r="FY479" s="64"/>
      <c r="FZ479" s="64"/>
      <c r="GA479" s="64"/>
      <c r="GB479" s="64"/>
      <c r="GC479" s="64"/>
      <c r="GD479" s="64"/>
      <c r="GE479" s="64"/>
      <c r="GF479" s="64"/>
      <c r="GG479" s="64"/>
      <c r="GH479" s="64"/>
      <c r="GI479" s="64"/>
      <c r="GJ479" s="64"/>
      <c r="GK479" s="64"/>
      <c r="GL479" s="64"/>
      <c r="GM479" s="64"/>
      <c r="GN479" s="64"/>
      <c r="GO479" s="64"/>
      <c r="GP479" s="64"/>
      <c r="GQ479" s="64"/>
      <c r="GR479" s="64"/>
      <c r="GS479" s="64"/>
      <c r="GT479" s="64"/>
      <c r="GU479" s="64"/>
      <c r="GV479" s="64"/>
      <c r="GW479" s="64"/>
      <c r="GX479" s="64"/>
      <c r="GY479" s="64"/>
      <c r="GZ479" s="64"/>
      <c r="HA479" s="64"/>
      <c r="HB479" s="64"/>
      <c r="HC479" s="64"/>
      <c r="HD479" s="64"/>
      <c r="HE479" s="64"/>
      <c r="HF479" s="64"/>
      <c r="HG479" s="64"/>
      <c r="HH479" s="64"/>
      <c r="HI479" s="64"/>
      <c r="HJ479" s="64"/>
      <c r="HK479" s="64"/>
      <c r="HL479" s="64"/>
      <c r="HM479" s="64"/>
      <c r="HN479" s="64"/>
      <c r="HO479" s="64"/>
      <c r="HP479" s="64"/>
      <c r="HQ479" s="64"/>
      <c r="HR479" s="64"/>
      <c r="HS479" s="64"/>
      <c r="HT479" s="64"/>
      <c r="HU479" s="64"/>
      <c r="HV479" s="64"/>
      <c r="HW479" s="64"/>
      <c r="HX479" s="64"/>
      <c r="HY479" s="64"/>
      <c r="HZ479" s="64"/>
      <c r="IA479" s="64"/>
      <c r="IB479" s="64"/>
      <c r="IC479" s="64"/>
      <c r="ID479" s="64"/>
      <c r="IE479" s="64"/>
      <c r="IF479" s="64"/>
      <c r="IG479" s="64"/>
      <c r="IH479" s="64"/>
      <c r="II479" s="64"/>
      <c r="IJ479" s="64"/>
      <c r="IK479" s="64"/>
      <c r="IL479" s="64"/>
      <c r="IM479" s="64"/>
      <c r="IN479" s="64"/>
      <c r="IO479" s="64"/>
      <c r="IP479" s="64"/>
      <c r="IQ479" s="64"/>
      <c r="IR479" s="64"/>
      <c r="IS479" s="64"/>
      <c r="IT479" s="64"/>
      <c r="IU479" s="64"/>
      <c r="IV479" s="64"/>
    </row>
    <row r="480" spans="1:78" s="94" customFormat="1" ht="21.75" customHeight="1">
      <c r="A480" s="60"/>
      <c r="B480" s="61"/>
      <c r="C480" s="62"/>
      <c r="D480" s="62"/>
      <c r="E480" s="62"/>
      <c r="F480" s="62"/>
      <c r="G480" s="62"/>
      <c r="H480" s="62"/>
      <c r="I480" s="62"/>
      <c r="J480" s="62"/>
      <c r="K480" s="62"/>
      <c r="L480" s="62"/>
      <c r="M480" s="62"/>
      <c r="N480" s="62"/>
      <c r="O480" s="62"/>
      <c r="P480" s="62"/>
      <c r="Q480" s="62"/>
      <c r="R480" s="62"/>
      <c r="S480" s="62"/>
      <c r="T480" s="62"/>
      <c r="U480" s="62"/>
      <c r="V480" s="62"/>
      <c r="W480" s="62"/>
      <c r="X480" s="62"/>
      <c r="Y480" s="62"/>
      <c r="Z480" s="62"/>
      <c r="AA480" s="490" t="s">
        <v>348</v>
      </c>
      <c r="AB480" s="490"/>
      <c r="AC480" s="490"/>
      <c r="AD480" s="490"/>
      <c r="AE480" s="490"/>
      <c r="AF480" s="490"/>
      <c r="AG480" s="490"/>
      <c r="AH480" s="490"/>
      <c r="AI480" s="490"/>
      <c r="AK480" s="61"/>
      <c r="AL480" s="61"/>
      <c r="AM480" s="62"/>
      <c r="AN480" s="62"/>
      <c r="AO480" s="62"/>
      <c r="AP480" s="62"/>
      <c r="AQ480" s="62"/>
      <c r="AR480" s="62"/>
      <c r="AS480" s="62"/>
      <c r="AT480" s="62"/>
      <c r="AU480" s="62"/>
      <c r="AV480" s="62"/>
      <c r="AW480" s="62"/>
      <c r="AX480" s="62"/>
      <c r="AY480" s="62"/>
      <c r="AZ480" s="62"/>
      <c r="BA480" s="62"/>
      <c r="BB480" s="62"/>
      <c r="BC480" s="62"/>
      <c r="BD480" s="62"/>
      <c r="BE480" s="62"/>
      <c r="BF480" s="62"/>
      <c r="BG480" s="62"/>
      <c r="BH480" s="62"/>
      <c r="BI480" s="62"/>
      <c r="BJ480" s="62"/>
      <c r="BK480" s="62"/>
      <c r="BL480" s="62"/>
      <c r="BM480" s="62"/>
      <c r="BN480" s="62"/>
      <c r="BO480" s="62"/>
      <c r="BP480" s="62"/>
      <c r="BQ480" s="62"/>
      <c r="BR480" s="62"/>
      <c r="BS480" s="62"/>
      <c r="BT480" s="62"/>
      <c r="BU480" s="618"/>
      <c r="BV480" s="618"/>
      <c r="BW480" s="626"/>
      <c r="BX480" s="627"/>
      <c r="BZ480" s="619"/>
    </row>
    <row r="481" spans="1:76" ht="19.5" customHeight="1">
      <c r="A481" s="78" t="s">
        <v>190</v>
      </c>
      <c r="B481" s="61" t="s">
        <v>349</v>
      </c>
      <c r="C481" s="103" t="s">
        <v>675</v>
      </c>
      <c r="AD481" s="120"/>
      <c r="AE481" s="120"/>
      <c r="AF481" s="120"/>
      <c r="AG481" s="120"/>
      <c r="AH481" s="120"/>
      <c r="AI481" s="120"/>
      <c r="AK481" s="584">
        <v>24</v>
      </c>
      <c r="AL481" s="584" t="s">
        <v>349</v>
      </c>
      <c r="AM481" s="610" t="s">
        <v>921</v>
      </c>
      <c r="BW481" s="608"/>
      <c r="BX481" s="609"/>
    </row>
    <row r="482" spans="18:76" ht="20.25" customHeight="1">
      <c r="R482" s="81"/>
      <c r="S482" s="80"/>
      <c r="T482" s="80"/>
      <c r="U482" s="81"/>
      <c r="X482" s="473"/>
      <c r="Y482" s="108" t="s">
        <v>676</v>
      </c>
      <c r="Z482" s="108"/>
      <c r="AA482" s="108"/>
      <c r="AB482" s="108"/>
      <c r="AE482" s="491" t="s">
        <v>677</v>
      </c>
      <c r="AF482" s="108"/>
      <c r="AG482" s="108"/>
      <c r="AH482" s="108"/>
      <c r="AI482" s="108"/>
      <c r="BG482" s="1022" t="s">
        <v>881</v>
      </c>
      <c r="BH482" s="1022"/>
      <c r="BI482" s="1022"/>
      <c r="BJ482" s="1022"/>
      <c r="BK482" s="1022"/>
      <c r="BL482" s="1022"/>
      <c r="BN482" s="1022" t="s">
        <v>882</v>
      </c>
      <c r="BO482" s="1022"/>
      <c r="BP482" s="1022"/>
      <c r="BQ482" s="1022"/>
      <c r="BR482" s="1022"/>
      <c r="BS482" s="1022"/>
      <c r="BT482" s="1023"/>
      <c r="BW482" s="608"/>
      <c r="BX482" s="609"/>
    </row>
    <row r="483" spans="3:76" ht="17.25" customHeight="1" hidden="1">
      <c r="C483" s="131" t="s">
        <v>678</v>
      </c>
      <c r="R483" s="81"/>
      <c r="S483" s="80"/>
      <c r="T483" s="80"/>
      <c r="U483" s="81"/>
      <c r="X483" s="88"/>
      <c r="Y483" s="89"/>
      <c r="Z483" s="89"/>
      <c r="AA483" s="89"/>
      <c r="AB483" s="89"/>
      <c r="AC483" s="133"/>
      <c r="AD483" s="133"/>
      <c r="AE483" s="89"/>
      <c r="AF483" s="89"/>
      <c r="AG483" s="89"/>
      <c r="AH483" s="89"/>
      <c r="AI483" s="89"/>
      <c r="AM483" s="610" t="s">
        <v>922</v>
      </c>
      <c r="BG483" s="945">
        <f>SUBTOTAL(9,BG492:BL513)</f>
        <v>0</v>
      </c>
      <c r="BH483" s="945"/>
      <c r="BI483" s="945"/>
      <c r="BJ483" s="945"/>
      <c r="BK483" s="945"/>
      <c r="BL483" s="945"/>
      <c r="BM483" s="616"/>
      <c r="BN483" s="945">
        <f>SUBTOTAL(9,BN492:BS513)</f>
        <v>0</v>
      </c>
      <c r="BO483" s="945"/>
      <c r="BP483" s="945"/>
      <c r="BQ483" s="945"/>
      <c r="BR483" s="945"/>
      <c r="BS483" s="945"/>
      <c r="BT483" s="621"/>
      <c r="BU483" s="622"/>
      <c r="BW483" s="623"/>
      <c r="BX483" s="609"/>
    </row>
    <row r="484" spans="3:76" ht="18.75" customHeight="1">
      <c r="C484" s="492" t="s">
        <v>679</v>
      </c>
      <c r="R484" s="81"/>
      <c r="S484" s="83"/>
      <c r="T484" s="83"/>
      <c r="U484" s="81"/>
      <c r="X484" s="88"/>
      <c r="Y484" s="105">
        <v>61921963</v>
      </c>
      <c r="Z484" s="105"/>
      <c r="AA484" s="105"/>
      <c r="AB484" s="105"/>
      <c r="AC484" s="133"/>
      <c r="AD484" s="133"/>
      <c r="AE484" s="105">
        <v>466809102</v>
      </c>
      <c r="AF484" s="105"/>
      <c r="AG484" s="105"/>
      <c r="AH484" s="105"/>
      <c r="AI484" s="105"/>
      <c r="AM484" s="610"/>
      <c r="BG484" s="621"/>
      <c r="BH484" s="621"/>
      <c r="BI484" s="621"/>
      <c r="BJ484" s="621"/>
      <c r="BK484" s="621"/>
      <c r="BL484" s="621"/>
      <c r="BM484" s="616"/>
      <c r="BN484" s="621"/>
      <c r="BO484" s="621"/>
      <c r="BP484" s="621"/>
      <c r="BQ484" s="621"/>
      <c r="BR484" s="621"/>
      <c r="BS484" s="621"/>
      <c r="BT484" s="621"/>
      <c r="BU484" s="622"/>
      <c r="BW484" s="623"/>
      <c r="BX484" s="609"/>
    </row>
    <row r="485" spans="3:76" ht="15.75" hidden="1">
      <c r="C485" s="492" t="s">
        <v>680</v>
      </c>
      <c r="R485" s="81"/>
      <c r="S485" s="83"/>
      <c r="T485" s="83"/>
      <c r="U485" s="81"/>
      <c r="X485" s="88"/>
      <c r="Y485" s="105">
        <f>'[1]Danh muc'!H141</f>
        <v>0</v>
      </c>
      <c r="Z485" s="105"/>
      <c r="AA485" s="105"/>
      <c r="AB485" s="105"/>
      <c r="AC485" s="133"/>
      <c r="AD485" s="133"/>
      <c r="AE485" s="105"/>
      <c r="AF485" s="105"/>
      <c r="AG485" s="105"/>
      <c r="AH485" s="105"/>
      <c r="AI485" s="105"/>
      <c r="AM485" s="610"/>
      <c r="BG485" s="621"/>
      <c r="BH485" s="621"/>
      <c r="BI485" s="621"/>
      <c r="BJ485" s="621"/>
      <c r="BK485" s="621"/>
      <c r="BL485" s="621"/>
      <c r="BM485" s="616"/>
      <c r="BN485" s="621"/>
      <c r="BO485" s="621"/>
      <c r="BP485" s="621"/>
      <c r="BQ485" s="621"/>
      <c r="BR485" s="621"/>
      <c r="BS485" s="621"/>
      <c r="BT485" s="621"/>
      <c r="BU485" s="622"/>
      <c r="BW485" s="623"/>
      <c r="BX485" s="609"/>
    </row>
    <row r="486" spans="3:76" ht="15.75" hidden="1">
      <c r="C486" s="492" t="s">
        <v>681</v>
      </c>
      <c r="R486" s="81"/>
      <c r="S486" s="83"/>
      <c r="T486" s="83"/>
      <c r="U486" s="81"/>
      <c r="X486" s="88"/>
      <c r="Y486" s="105">
        <f>'[1]Danh muc'!H142</f>
        <v>0</v>
      </c>
      <c r="Z486" s="105"/>
      <c r="AA486" s="105"/>
      <c r="AB486" s="105"/>
      <c r="AC486" s="133"/>
      <c r="AD486" s="133"/>
      <c r="AE486" s="362"/>
      <c r="AF486" s="362"/>
      <c r="AG486" s="362"/>
      <c r="AH486" s="362"/>
      <c r="AI486" s="362"/>
      <c r="AM486" s="610"/>
      <c r="BG486" s="621"/>
      <c r="BH486" s="621"/>
      <c r="BI486" s="621"/>
      <c r="BJ486" s="621"/>
      <c r="BK486" s="621"/>
      <c r="BL486" s="621"/>
      <c r="BM486" s="616"/>
      <c r="BN486" s="621"/>
      <c r="BO486" s="621"/>
      <c r="BP486" s="621"/>
      <c r="BQ486" s="621"/>
      <c r="BR486" s="621"/>
      <c r="BS486" s="621"/>
      <c r="BT486" s="621"/>
      <c r="BU486" s="622"/>
      <c r="BW486" s="623"/>
      <c r="BX486" s="609"/>
    </row>
    <row r="487" spans="1:78" s="195" customFormat="1" ht="15.75" hidden="1">
      <c r="A487" s="109"/>
      <c r="B487" s="110"/>
      <c r="C487" s="493" t="s">
        <v>682</v>
      </c>
      <c r="D487" s="104"/>
      <c r="E487" s="104"/>
      <c r="F487" s="104"/>
      <c r="G487" s="104"/>
      <c r="H487" s="104"/>
      <c r="I487" s="104"/>
      <c r="J487" s="104"/>
      <c r="K487" s="104"/>
      <c r="L487" s="104"/>
      <c r="M487" s="104"/>
      <c r="N487" s="104"/>
      <c r="O487" s="104"/>
      <c r="P487" s="104"/>
      <c r="Q487" s="104"/>
      <c r="R487" s="111"/>
      <c r="S487" s="267"/>
      <c r="T487" s="267"/>
      <c r="U487" s="111"/>
      <c r="V487" s="104"/>
      <c r="W487" s="104"/>
      <c r="X487" s="268"/>
      <c r="Y487" s="466">
        <f>'[1]Danh muc'!H143</f>
        <v>0</v>
      </c>
      <c r="Z487" s="466"/>
      <c r="AA487" s="466"/>
      <c r="AB487" s="466"/>
      <c r="AC487" s="365"/>
      <c r="AD487" s="365"/>
      <c r="AE487" s="466"/>
      <c r="AF487" s="466"/>
      <c r="AG487" s="466"/>
      <c r="AH487" s="466"/>
      <c r="AI487" s="466"/>
      <c r="AK487" s="743"/>
      <c r="AL487" s="743"/>
      <c r="AM487" s="883"/>
      <c r="AN487" s="645"/>
      <c r="AO487" s="645"/>
      <c r="AP487" s="645"/>
      <c r="AQ487" s="645"/>
      <c r="AR487" s="645"/>
      <c r="AS487" s="645"/>
      <c r="AT487" s="645"/>
      <c r="AU487" s="645"/>
      <c r="AV487" s="645"/>
      <c r="AW487" s="645"/>
      <c r="AX487" s="645"/>
      <c r="AY487" s="645"/>
      <c r="AZ487" s="645"/>
      <c r="BA487" s="645"/>
      <c r="BB487" s="645"/>
      <c r="BC487" s="645"/>
      <c r="BD487" s="645"/>
      <c r="BE487" s="645"/>
      <c r="BF487" s="645"/>
      <c r="BG487" s="1024"/>
      <c r="BH487" s="1024"/>
      <c r="BI487" s="1024"/>
      <c r="BJ487" s="1024"/>
      <c r="BK487" s="1024"/>
      <c r="BL487" s="1024"/>
      <c r="BM487" s="647"/>
      <c r="BN487" s="1024"/>
      <c r="BO487" s="1024"/>
      <c r="BP487" s="1024"/>
      <c r="BQ487" s="1024"/>
      <c r="BR487" s="1024"/>
      <c r="BS487" s="1024"/>
      <c r="BT487" s="1024"/>
      <c r="BU487" s="1025"/>
      <c r="BV487" s="742"/>
      <c r="BW487" s="1026"/>
      <c r="BX487" s="917"/>
      <c r="BZ487" s="587"/>
    </row>
    <row r="488" spans="1:78" s="195" customFormat="1" ht="15.75" hidden="1">
      <c r="A488" s="109"/>
      <c r="B488" s="110"/>
      <c r="C488" s="493" t="s">
        <v>683</v>
      </c>
      <c r="D488" s="104"/>
      <c r="E488" s="104"/>
      <c r="F488" s="104"/>
      <c r="G488" s="104"/>
      <c r="H488" s="104"/>
      <c r="I488" s="104"/>
      <c r="J488" s="104"/>
      <c r="K488" s="104"/>
      <c r="L488" s="104"/>
      <c r="M488" s="104"/>
      <c r="N488" s="104"/>
      <c r="O488" s="104"/>
      <c r="P488" s="104"/>
      <c r="Q488" s="104"/>
      <c r="R488" s="111"/>
      <c r="S488" s="267"/>
      <c r="T488" s="267"/>
      <c r="U488" s="111"/>
      <c r="V488" s="104"/>
      <c r="W488" s="104"/>
      <c r="X488" s="268"/>
      <c r="Y488" s="466">
        <f>'[1]Danh muc'!H144</f>
        <v>0</v>
      </c>
      <c r="Z488" s="466"/>
      <c r="AA488" s="466"/>
      <c r="AB488" s="466"/>
      <c r="AC488" s="365"/>
      <c r="AD488" s="365"/>
      <c r="AE488" s="466"/>
      <c r="AF488" s="466"/>
      <c r="AG488" s="466"/>
      <c r="AH488" s="466"/>
      <c r="AI488" s="466"/>
      <c r="AK488" s="743"/>
      <c r="AL488" s="743"/>
      <c r="AM488" s="883"/>
      <c r="AN488" s="645"/>
      <c r="AO488" s="645"/>
      <c r="AP488" s="645"/>
      <c r="AQ488" s="645"/>
      <c r="AR488" s="645"/>
      <c r="AS488" s="645"/>
      <c r="AT488" s="645"/>
      <c r="AU488" s="645"/>
      <c r="AV488" s="645"/>
      <c r="AW488" s="645"/>
      <c r="AX488" s="645"/>
      <c r="AY488" s="645"/>
      <c r="AZ488" s="645"/>
      <c r="BA488" s="645"/>
      <c r="BB488" s="645"/>
      <c r="BC488" s="645"/>
      <c r="BD488" s="645"/>
      <c r="BE488" s="645"/>
      <c r="BF488" s="645"/>
      <c r="BG488" s="1024"/>
      <c r="BH488" s="1024"/>
      <c r="BI488" s="1024"/>
      <c r="BJ488" s="1024"/>
      <c r="BK488" s="1024"/>
      <c r="BL488" s="1024"/>
      <c r="BM488" s="647"/>
      <c r="BN488" s="1024"/>
      <c r="BO488" s="1024"/>
      <c r="BP488" s="1024"/>
      <c r="BQ488" s="1024"/>
      <c r="BR488" s="1024"/>
      <c r="BS488" s="1024"/>
      <c r="BT488" s="1024"/>
      <c r="BU488" s="1025"/>
      <c r="BV488" s="742"/>
      <c r="BW488" s="1026"/>
      <c r="BX488" s="917"/>
      <c r="BZ488" s="587"/>
    </row>
    <row r="489" spans="1:78" s="195" customFormat="1" ht="15" hidden="1">
      <c r="A489" s="109"/>
      <c r="B489" s="110"/>
      <c r="C489" s="493" t="s">
        <v>684</v>
      </c>
      <c r="D489" s="104"/>
      <c r="E489" s="104"/>
      <c r="F489" s="104"/>
      <c r="G489" s="104"/>
      <c r="H489" s="104"/>
      <c r="I489" s="104"/>
      <c r="J489" s="104"/>
      <c r="K489" s="104"/>
      <c r="L489" s="104"/>
      <c r="M489" s="104"/>
      <c r="N489" s="104"/>
      <c r="O489" s="104"/>
      <c r="P489" s="104"/>
      <c r="Q489" s="104"/>
      <c r="R489" s="111"/>
      <c r="S489" s="267"/>
      <c r="T489" s="267"/>
      <c r="U489" s="111"/>
      <c r="V489" s="104"/>
      <c r="W489" s="104"/>
      <c r="X489" s="268"/>
      <c r="Y489" s="466"/>
      <c r="Z489" s="466"/>
      <c r="AA489" s="466"/>
      <c r="AB489" s="466"/>
      <c r="AC489" s="365"/>
      <c r="AD489" s="365"/>
      <c r="AE489" s="466"/>
      <c r="AF489" s="466"/>
      <c r="AG489" s="466"/>
      <c r="AH489" s="466"/>
      <c r="AI489" s="466"/>
      <c r="AK489" s="743"/>
      <c r="AL489" s="743"/>
      <c r="AM489" s="883"/>
      <c r="AN489" s="645"/>
      <c r="AO489" s="645"/>
      <c r="AP489" s="645"/>
      <c r="AQ489" s="645"/>
      <c r="AR489" s="645"/>
      <c r="AS489" s="645"/>
      <c r="AT489" s="645"/>
      <c r="AU489" s="645"/>
      <c r="AV489" s="645"/>
      <c r="AW489" s="645"/>
      <c r="AX489" s="645"/>
      <c r="AY489" s="645"/>
      <c r="AZ489" s="645"/>
      <c r="BA489" s="645"/>
      <c r="BB489" s="645"/>
      <c r="BC489" s="645"/>
      <c r="BD489" s="645"/>
      <c r="BE489" s="645"/>
      <c r="BF489" s="645"/>
      <c r="BG489" s="1024"/>
      <c r="BH489" s="1024"/>
      <c r="BI489" s="1024"/>
      <c r="BJ489" s="1024"/>
      <c r="BK489" s="1024"/>
      <c r="BL489" s="1024"/>
      <c r="BM489" s="647"/>
      <c r="BN489" s="1024"/>
      <c r="BO489" s="1024"/>
      <c r="BP489" s="1024"/>
      <c r="BQ489" s="1024"/>
      <c r="BR489" s="1024"/>
      <c r="BS489" s="1024"/>
      <c r="BT489" s="1024"/>
      <c r="BU489" s="1025"/>
      <c r="BV489" s="742"/>
      <c r="BW489" s="934"/>
      <c r="BX489" s="917"/>
      <c r="BZ489" s="587"/>
    </row>
    <row r="490" spans="1:78" s="195" customFormat="1" ht="15" hidden="1">
      <c r="A490" s="109"/>
      <c r="B490" s="110"/>
      <c r="C490" s="104" t="s">
        <v>685</v>
      </c>
      <c r="D490" s="104"/>
      <c r="E490" s="104"/>
      <c r="F490" s="104"/>
      <c r="G490" s="104"/>
      <c r="H490" s="104"/>
      <c r="I490" s="104"/>
      <c r="J490" s="104"/>
      <c r="K490" s="104"/>
      <c r="L490" s="104"/>
      <c r="M490" s="104"/>
      <c r="N490" s="104"/>
      <c r="O490" s="104"/>
      <c r="P490" s="104"/>
      <c r="Q490" s="104"/>
      <c r="R490" s="111"/>
      <c r="S490" s="267"/>
      <c r="T490" s="267"/>
      <c r="U490" s="111"/>
      <c r="V490" s="104"/>
      <c r="W490" s="104"/>
      <c r="X490" s="268"/>
      <c r="Y490" s="466"/>
      <c r="Z490" s="466"/>
      <c r="AA490" s="466"/>
      <c r="AB490" s="466"/>
      <c r="AC490" s="365"/>
      <c r="AD490" s="365"/>
      <c r="AE490" s="466"/>
      <c r="AF490" s="466"/>
      <c r="AG490" s="466"/>
      <c r="AH490" s="466"/>
      <c r="AI490" s="466"/>
      <c r="AK490" s="743"/>
      <c r="AL490" s="743"/>
      <c r="AM490" s="883"/>
      <c r="AN490" s="645"/>
      <c r="AO490" s="645"/>
      <c r="AP490" s="645"/>
      <c r="AQ490" s="645"/>
      <c r="AR490" s="645"/>
      <c r="AS490" s="645"/>
      <c r="AT490" s="645"/>
      <c r="AU490" s="645"/>
      <c r="AV490" s="645"/>
      <c r="AW490" s="645"/>
      <c r="AX490" s="645"/>
      <c r="AY490" s="645"/>
      <c r="AZ490" s="645"/>
      <c r="BA490" s="645"/>
      <c r="BB490" s="645"/>
      <c r="BC490" s="645"/>
      <c r="BD490" s="645"/>
      <c r="BE490" s="645"/>
      <c r="BF490" s="645"/>
      <c r="BG490" s="1024"/>
      <c r="BH490" s="1024"/>
      <c r="BI490" s="1024"/>
      <c r="BJ490" s="1024"/>
      <c r="BK490" s="1024"/>
      <c r="BL490" s="1024"/>
      <c r="BM490" s="647"/>
      <c r="BN490" s="1024"/>
      <c r="BO490" s="1024"/>
      <c r="BP490" s="1024"/>
      <c r="BQ490" s="1024"/>
      <c r="BR490" s="1024"/>
      <c r="BS490" s="1024"/>
      <c r="BT490" s="1024"/>
      <c r="BU490" s="1025"/>
      <c r="BV490" s="742"/>
      <c r="BW490" s="934"/>
      <c r="BX490" s="917"/>
      <c r="BZ490" s="587"/>
    </row>
    <row r="491" spans="1:78" s="195" customFormat="1" ht="15" hidden="1">
      <c r="A491" s="109"/>
      <c r="B491" s="110"/>
      <c r="C491" s="114"/>
      <c r="D491" s="104" t="s">
        <v>686</v>
      </c>
      <c r="E491" s="104"/>
      <c r="F491" s="104"/>
      <c r="G491" s="104"/>
      <c r="H491" s="104"/>
      <c r="I491" s="104"/>
      <c r="J491" s="104"/>
      <c r="K491" s="104"/>
      <c r="L491" s="104"/>
      <c r="M491" s="104"/>
      <c r="N491" s="104"/>
      <c r="O491" s="104"/>
      <c r="P491" s="104"/>
      <c r="Q491" s="104"/>
      <c r="R491" s="111"/>
      <c r="S491" s="267"/>
      <c r="T491" s="267"/>
      <c r="U491" s="111"/>
      <c r="V491" s="104"/>
      <c r="W491" s="104"/>
      <c r="X491" s="268"/>
      <c r="Y491" s="466"/>
      <c r="Z491" s="466"/>
      <c r="AA491" s="466"/>
      <c r="AB491" s="466"/>
      <c r="AC491" s="365"/>
      <c r="AD491" s="365"/>
      <c r="AE491" s="466"/>
      <c r="AF491" s="466"/>
      <c r="AG491" s="466"/>
      <c r="AH491" s="466"/>
      <c r="AI491" s="466"/>
      <c r="AK491" s="743"/>
      <c r="AL491" s="743"/>
      <c r="AM491" s="883"/>
      <c r="AN491" s="645"/>
      <c r="AO491" s="645"/>
      <c r="AP491" s="645"/>
      <c r="AQ491" s="645"/>
      <c r="AR491" s="645"/>
      <c r="AS491" s="645"/>
      <c r="AT491" s="645"/>
      <c r="AU491" s="645"/>
      <c r="AV491" s="645"/>
      <c r="AW491" s="645"/>
      <c r="AX491" s="645"/>
      <c r="AY491" s="645"/>
      <c r="AZ491" s="645"/>
      <c r="BA491" s="645"/>
      <c r="BB491" s="645"/>
      <c r="BC491" s="645"/>
      <c r="BD491" s="645"/>
      <c r="BE491" s="645"/>
      <c r="BF491" s="645"/>
      <c r="BG491" s="1024"/>
      <c r="BH491" s="1024"/>
      <c r="BI491" s="1024"/>
      <c r="BJ491" s="1024"/>
      <c r="BK491" s="1024"/>
      <c r="BL491" s="1024"/>
      <c r="BM491" s="647"/>
      <c r="BN491" s="1024"/>
      <c r="BO491" s="1024"/>
      <c r="BP491" s="1024"/>
      <c r="BQ491" s="1024"/>
      <c r="BR491" s="1024"/>
      <c r="BS491" s="1024"/>
      <c r="BT491" s="1024"/>
      <c r="BU491" s="1025"/>
      <c r="BV491" s="742"/>
      <c r="BW491" s="934"/>
      <c r="BX491" s="917"/>
      <c r="BZ491" s="587"/>
    </row>
    <row r="492" spans="1:78" s="195" customFormat="1" ht="15" hidden="1">
      <c r="A492" s="109"/>
      <c r="B492" s="110"/>
      <c r="C492" s="114"/>
      <c r="D492" s="493" t="s">
        <v>687</v>
      </c>
      <c r="E492" s="104"/>
      <c r="F492" s="104"/>
      <c r="G492" s="104"/>
      <c r="H492" s="104"/>
      <c r="I492" s="104"/>
      <c r="J492" s="104"/>
      <c r="K492" s="104"/>
      <c r="L492" s="104"/>
      <c r="M492" s="104"/>
      <c r="N492" s="104"/>
      <c r="O492" s="104"/>
      <c r="P492" s="104"/>
      <c r="Q492" s="104"/>
      <c r="R492" s="111"/>
      <c r="S492" s="111"/>
      <c r="T492" s="111"/>
      <c r="U492" s="111"/>
      <c r="V492" s="104"/>
      <c r="W492" s="104"/>
      <c r="X492" s="268"/>
      <c r="Y492" s="466"/>
      <c r="Z492" s="466"/>
      <c r="AA492" s="466"/>
      <c r="AB492" s="466"/>
      <c r="AC492" s="1027"/>
      <c r="AD492" s="365"/>
      <c r="AE492" s="466"/>
      <c r="AF492" s="466"/>
      <c r="AG492" s="466"/>
      <c r="AH492" s="466"/>
      <c r="AI492" s="466"/>
      <c r="AK492" s="743"/>
      <c r="AL492" s="743"/>
      <c r="AM492" s="645" t="s">
        <v>923</v>
      </c>
      <c r="AN492" s="645"/>
      <c r="AO492" s="645"/>
      <c r="AP492" s="645"/>
      <c r="AQ492" s="645"/>
      <c r="AR492" s="645"/>
      <c r="AS492" s="645"/>
      <c r="AT492" s="645"/>
      <c r="AU492" s="645"/>
      <c r="AV492" s="645"/>
      <c r="AW492" s="645"/>
      <c r="AX492" s="645"/>
      <c r="AY492" s="645"/>
      <c r="AZ492" s="645"/>
      <c r="BA492" s="645"/>
      <c r="BB492" s="645"/>
      <c r="BC492" s="645"/>
      <c r="BD492" s="645"/>
      <c r="BE492" s="645"/>
      <c r="BF492" s="645"/>
      <c r="BG492" s="1028" t="e">
        <f>SUBTOTAL(9,#REF!)</f>
        <v>#REF!</v>
      </c>
      <c r="BH492" s="1028"/>
      <c r="BI492" s="1028"/>
      <c r="BJ492" s="1028"/>
      <c r="BK492" s="1028"/>
      <c r="BL492" s="1028"/>
      <c r="BM492" s="914"/>
      <c r="BN492" s="1028" t="e">
        <f>SUBTOTAL(9,#REF!)</f>
        <v>#REF!</v>
      </c>
      <c r="BO492" s="1028"/>
      <c r="BP492" s="1028"/>
      <c r="BQ492" s="1028"/>
      <c r="BR492" s="1028"/>
      <c r="BS492" s="1028"/>
      <c r="BT492" s="914"/>
      <c r="BU492" s="742"/>
      <c r="BV492" s="742"/>
      <c r="BW492" s="934"/>
      <c r="BX492" s="917"/>
      <c r="BZ492" s="587"/>
    </row>
    <row r="493" spans="1:78" s="195" customFormat="1" ht="15" hidden="1">
      <c r="A493" s="109"/>
      <c r="B493" s="110"/>
      <c r="C493" s="114"/>
      <c r="D493" s="104" t="s">
        <v>688</v>
      </c>
      <c r="E493" s="104"/>
      <c r="F493" s="104"/>
      <c r="G493" s="104"/>
      <c r="H493" s="104"/>
      <c r="I493" s="104"/>
      <c r="J493" s="104"/>
      <c r="K493" s="104"/>
      <c r="L493" s="104"/>
      <c r="M493" s="104"/>
      <c r="N493" s="104"/>
      <c r="O493" s="104"/>
      <c r="P493" s="104"/>
      <c r="Q493" s="104"/>
      <c r="R493" s="111"/>
      <c r="S493" s="111"/>
      <c r="T493" s="111"/>
      <c r="U493" s="111"/>
      <c r="V493" s="104"/>
      <c r="W493" s="104"/>
      <c r="X493" s="268"/>
      <c r="Y493" s="466"/>
      <c r="Z493" s="466"/>
      <c r="AA493" s="466"/>
      <c r="AB493" s="466"/>
      <c r="AC493" s="1027"/>
      <c r="AD493" s="365"/>
      <c r="AE493" s="466"/>
      <c r="AF493" s="466"/>
      <c r="AG493" s="466"/>
      <c r="AH493" s="466"/>
      <c r="AI493" s="466"/>
      <c r="AK493" s="743"/>
      <c r="AL493" s="743"/>
      <c r="AM493" s="645" t="s">
        <v>923</v>
      </c>
      <c r="AN493" s="645"/>
      <c r="AO493" s="645"/>
      <c r="AP493" s="645"/>
      <c r="AQ493" s="645"/>
      <c r="AR493" s="645"/>
      <c r="AS493" s="645"/>
      <c r="AT493" s="645"/>
      <c r="AU493" s="645"/>
      <c r="AV493" s="645"/>
      <c r="AW493" s="645"/>
      <c r="AX493" s="645"/>
      <c r="AY493" s="645"/>
      <c r="AZ493" s="645"/>
      <c r="BA493" s="645"/>
      <c r="BB493" s="645"/>
      <c r="BC493" s="645"/>
      <c r="BD493" s="645"/>
      <c r="BE493" s="645"/>
      <c r="BF493" s="645"/>
      <c r="BG493" s="1028" t="e">
        <f>SUBTOTAL(9,#REF!)</f>
        <v>#REF!</v>
      </c>
      <c r="BH493" s="1028"/>
      <c r="BI493" s="1028"/>
      <c r="BJ493" s="1028"/>
      <c r="BK493" s="1028"/>
      <c r="BL493" s="1028"/>
      <c r="BM493" s="914"/>
      <c r="BN493" s="1028" t="e">
        <f>SUBTOTAL(9,#REF!)</f>
        <v>#REF!</v>
      </c>
      <c r="BO493" s="1028"/>
      <c r="BP493" s="1028"/>
      <c r="BQ493" s="1028"/>
      <c r="BR493" s="1028"/>
      <c r="BS493" s="1028"/>
      <c r="BT493" s="914"/>
      <c r="BU493" s="742"/>
      <c r="BV493" s="742"/>
      <c r="BW493" s="934"/>
      <c r="BX493" s="917"/>
      <c r="BZ493" s="587"/>
    </row>
    <row r="494" spans="3:76" ht="18" customHeight="1" thickBot="1">
      <c r="C494" s="98" t="s">
        <v>355</v>
      </c>
      <c r="D494" s="98"/>
      <c r="E494" s="98"/>
      <c r="F494" s="98"/>
      <c r="G494" s="98"/>
      <c r="H494" s="98"/>
      <c r="I494" s="98"/>
      <c r="J494" s="98"/>
      <c r="K494" s="98"/>
      <c r="L494" s="98"/>
      <c r="M494" s="98"/>
      <c r="N494" s="98"/>
      <c r="O494" s="98"/>
      <c r="P494" s="98"/>
      <c r="Q494" s="98"/>
      <c r="R494" s="98"/>
      <c r="S494" s="98"/>
      <c r="T494" s="99"/>
      <c r="X494" s="100"/>
      <c r="Y494" s="101">
        <f>SUBTOTAL(9,X483:AB492)</f>
        <v>61921963</v>
      </c>
      <c r="Z494" s="101"/>
      <c r="AA494" s="101"/>
      <c r="AB494" s="101"/>
      <c r="AC494" s="133"/>
      <c r="AD494" s="133"/>
      <c r="AE494" s="101">
        <f>SUBTOTAL(9,AE483:AI492)</f>
        <v>466809102</v>
      </c>
      <c r="AF494" s="101"/>
      <c r="AG494" s="101"/>
      <c r="AH494" s="101"/>
      <c r="AI494" s="101"/>
      <c r="AM494" s="645"/>
      <c r="BG494" s="914"/>
      <c r="BH494" s="914"/>
      <c r="BI494" s="914"/>
      <c r="BJ494" s="914"/>
      <c r="BK494" s="914"/>
      <c r="BL494" s="914"/>
      <c r="BM494" s="613"/>
      <c r="BN494" s="914"/>
      <c r="BO494" s="914"/>
      <c r="BP494" s="914"/>
      <c r="BQ494" s="914"/>
      <c r="BR494" s="914"/>
      <c r="BS494" s="914"/>
      <c r="BT494" s="914"/>
      <c r="BU494" s="622">
        <f>'[1]Bao cao'!Y180-Y494</f>
        <v>1714680778</v>
      </c>
      <c r="BV494" s="622">
        <f>'[1]Bao cao'!AG180-AE494</f>
        <v>1656802145</v>
      </c>
      <c r="BW494" s="608"/>
      <c r="BX494" s="609"/>
    </row>
    <row r="495" spans="3:76" ht="20.25" customHeight="1" thickTop="1">
      <c r="C495" s="94"/>
      <c r="D495" s="104"/>
      <c r="R495" s="125"/>
      <c r="S495" s="125"/>
      <c r="T495" s="125"/>
      <c r="U495" s="125"/>
      <c r="W495" s="268"/>
      <c r="X495" s="268"/>
      <c r="Y495" s="268"/>
      <c r="Z495" s="268"/>
      <c r="AA495" s="268"/>
      <c r="AB495" s="268"/>
      <c r="AC495" s="88"/>
      <c r="AD495" s="494"/>
      <c r="AE495" s="494"/>
      <c r="AF495" s="494"/>
      <c r="AG495" s="494"/>
      <c r="AH495" s="494"/>
      <c r="AI495" s="494"/>
      <c r="AM495" s="645"/>
      <c r="BG495" s="914"/>
      <c r="BH495" s="914"/>
      <c r="BI495" s="914"/>
      <c r="BJ495" s="914"/>
      <c r="BK495" s="914"/>
      <c r="BL495" s="914"/>
      <c r="BM495" s="613"/>
      <c r="BN495" s="914"/>
      <c r="BO495" s="914"/>
      <c r="BP495" s="914"/>
      <c r="BQ495" s="914"/>
      <c r="BR495" s="914"/>
      <c r="BS495" s="914"/>
      <c r="BT495" s="914"/>
      <c r="BW495" s="608"/>
      <c r="BX495" s="609"/>
    </row>
    <row r="496" spans="1:76" ht="19.5" customHeight="1">
      <c r="A496" s="78" t="s">
        <v>192</v>
      </c>
      <c r="B496" s="61" t="s">
        <v>349</v>
      </c>
      <c r="C496" s="361" t="s">
        <v>689</v>
      </c>
      <c r="D496" s="104"/>
      <c r="R496" s="125"/>
      <c r="S496" s="125"/>
      <c r="T496" s="125"/>
      <c r="U496" s="125"/>
      <c r="W496" s="268"/>
      <c r="X496" s="268"/>
      <c r="Y496" s="268"/>
      <c r="Z496" s="268"/>
      <c r="AA496" s="268"/>
      <c r="AB496" s="268"/>
      <c r="AC496" s="88"/>
      <c r="AD496" s="494"/>
      <c r="AE496" s="494"/>
      <c r="AF496" s="494"/>
      <c r="AG496" s="494"/>
      <c r="AH496" s="494"/>
      <c r="AI496" s="494"/>
      <c r="AM496" s="645"/>
      <c r="BG496" s="914"/>
      <c r="BH496" s="914"/>
      <c r="BI496" s="914"/>
      <c r="BJ496" s="914"/>
      <c r="BK496" s="914"/>
      <c r="BL496" s="914"/>
      <c r="BM496" s="613"/>
      <c r="BN496" s="914"/>
      <c r="BO496" s="914"/>
      <c r="BP496" s="914"/>
      <c r="BQ496" s="914"/>
      <c r="BR496" s="914"/>
      <c r="BS496" s="914"/>
      <c r="BT496" s="914"/>
      <c r="BW496" s="608"/>
      <c r="BX496" s="609"/>
    </row>
    <row r="497" spans="3:76" ht="19.5" customHeight="1">
      <c r="C497" s="94"/>
      <c r="D497" s="104"/>
      <c r="R497" s="125"/>
      <c r="S497" s="125"/>
      <c r="T497" s="125"/>
      <c r="U497" s="125"/>
      <c r="X497" s="473"/>
      <c r="Y497" s="108" t="str">
        <f>Y482</f>
        <v>Quý 1/2013</v>
      </c>
      <c r="Z497" s="108"/>
      <c r="AA497" s="108"/>
      <c r="AB497" s="108"/>
      <c r="AE497" s="491" t="str">
        <f>AE482</f>
        <v>Quý 1/2012</v>
      </c>
      <c r="AF497" s="108"/>
      <c r="AG497" s="108"/>
      <c r="AH497" s="108"/>
      <c r="AI497" s="108"/>
      <c r="AM497" s="645"/>
      <c r="BG497" s="914"/>
      <c r="BH497" s="914"/>
      <c r="BI497" s="914"/>
      <c r="BJ497" s="914"/>
      <c r="BK497" s="914"/>
      <c r="BL497" s="914"/>
      <c r="BM497" s="613"/>
      <c r="BN497" s="914"/>
      <c r="BO497" s="914"/>
      <c r="BP497" s="914"/>
      <c r="BQ497" s="914"/>
      <c r="BR497" s="914"/>
      <c r="BS497" s="914"/>
      <c r="BT497" s="914"/>
      <c r="BW497" s="608"/>
      <c r="BX497" s="609"/>
    </row>
    <row r="498" spans="3:76" ht="16.5" customHeight="1" hidden="1">
      <c r="C498" s="131" t="s">
        <v>678</v>
      </c>
      <c r="D498" s="104"/>
      <c r="R498" s="125"/>
      <c r="S498" s="125"/>
      <c r="T498" s="125"/>
      <c r="U498" s="125"/>
      <c r="X498" s="473"/>
      <c r="Y498" s="105"/>
      <c r="Z498" s="105"/>
      <c r="AA498" s="105"/>
      <c r="AB498" s="105"/>
      <c r="AC498" s="495"/>
      <c r="AD498" s="362"/>
      <c r="AE498" s="105">
        <v>0</v>
      </c>
      <c r="AF498" s="105"/>
      <c r="AG498" s="105"/>
      <c r="AH498" s="105"/>
      <c r="AI498" s="105"/>
      <c r="AM498" s="645"/>
      <c r="BG498" s="914"/>
      <c r="BH498" s="914"/>
      <c r="BI498" s="914"/>
      <c r="BJ498" s="914"/>
      <c r="BK498" s="914"/>
      <c r="BL498" s="914"/>
      <c r="BM498" s="613"/>
      <c r="BN498" s="914"/>
      <c r="BO498" s="914"/>
      <c r="BP498" s="914"/>
      <c r="BQ498" s="914"/>
      <c r="BR498" s="914"/>
      <c r="BS498" s="914"/>
      <c r="BT498" s="914"/>
      <c r="BW498" s="608"/>
      <c r="BX498" s="609"/>
    </row>
    <row r="499" spans="3:76" ht="19.5" customHeight="1">
      <c r="C499" s="492" t="s">
        <v>690</v>
      </c>
      <c r="R499" s="81"/>
      <c r="S499" s="81"/>
      <c r="T499" s="81"/>
      <c r="U499" s="81"/>
      <c r="X499" s="473"/>
      <c r="Y499" s="105">
        <v>0</v>
      </c>
      <c r="Z499" s="105"/>
      <c r="AA499" s="105"/>
      <c r="AB499" s="105"/>
      <c r="AC499" s="448"/>
      <c r="AD499" s="133"/>
      <c r="AE499" s="105">
        <v>58840944</v>
      </c>
      <c r="AF499" s="105"/>
      <c r="AG499" s="105"/>
      <c r="AH499" s="105"/>
      <c r="AI499" s="105"/>
      <c r="AM499" s="645" t="s">
        <v>924</v>
      </c>
      <c r="BG499" s="1028"/>
      <c r="BH499" s="1028"/>
      <c r="BI499" s="1028"/>
      <c r="BJ499" s="1028"/>
      <c r="BK499" s="1028"/>
      <c r="BL499" s="1028"/>
      <c r="BM499" s="616"/>
      <c r="BN499" s="1028"/>
      <c r="BO499" s="1028"/>
      <c r="BP499" s="1028"/>
      <c r="BQ499" s="1028"/>
      <c r="BR499" s="1028"/>
      <c r="BS499" s="1028"/>
      <c r="BT499" s="914"/>
      <c r="BW499" s="608"/>
      <c r="BX499" s="609"/>
    </row>
    <row r="500" spans="3:76" ht="19.5" customHeight="1">
      <c r="C500" s="492" t="s">
        <v>691</v>
      </c>
      <c r="R500" s="81"/>
      <c r="S500" s="81"/>
      <c r="T500" s="81"/>
      <c r="U500" s="81"/>
      <c r="X500" s="473"/>
      <c r="Y500" s="105"/>
      <c r="Z500" s="105"/>
      <c r="AA500" s="105"/>
      <c r="AB500" s="105"/>
      <c r="AC500" s="448"/>
      <c r="AD500" s="133"/>
      <c r="AE500" s="105"/>
      <c r="AF500" s="105"/>
      <c r="AG500" s="105"/>
      <c r="AH500" s="105"/>
      <c r="AI500" s="105"/>
      <c r="AM500" s="645" t="s">
        <v>925</v>
      </c>
      <c r="BG500" s="1028"/>
      <c r="BH500" s="1028"/>
      <c r="BI500" s="1028"/>
      <c r="BJ500" s="1028"/>
      <c r="BK500" s="1028"/>
      <c r="BL500" s="1028"/>
      <c r="BM500" s="616"/>
      <c r="BN500" s="1028"/>
      <c r="BO500" s="1028"/>
      <c r="BP500" s="1028"/>
      <c r="BQ500" s="1028"/>
      <c r="BR500" s="1028"/>
      <c r="BS500" s="1028"/>
      <c r="BT500" s="914"/>
      <c r="BW500" s="608"/>
      <c r="BX500" s="609"/>
    </row>
    <row r="501" spans="3:76" ht="19.5" customHeight="1">
      <c r="C501" s="492" t="s">
        <v>692</v>
      </c>
      <c r="R501" s="81"/>
      <c r="S501" s="81"/>
      <c r="T501" s="81"/>
      <c r="U501" s="81"/>
      <c r="X501" s="473"/>
      <c r="Y501" s="105"/>
      <c r="Z501" s="105"/>
      <c r="AA501" s="105"/>
      <c r="AB501" s="105"/>
      <c r="AC501" s="448"/>
      <c r="AD501" s="133"/>
      <c r="AE501" s="1029"/>
      <c r="AF501" s="1029"/>
      <c r="AG501" s="1029"/>
      <c r="AH501" s="1029"/>
      <c r="AI501" s="1029"/>
      <c r="AM501" s="645" t="s">
        <v>926</v>
      </c>
      <c r="BG501" s="1028"/>
      <c r="BH501" s="1028"/>
      <c r="BI501" s="1028"/>
      <c r="BJ501" s="1028"/>
      <c r="BK501" s="1028"/>
      <c r="BL501" s="1028"/>
      <c r="BM501" s="616"/>
      <c r="BN501" s="1028"/>
      <c r="BO501" s="1028"/>
      <c r="BP501" s="1028"/>
      <c r="BQ501" s="1028"/>
      <c r="BR501" s="1028"/>
      <c r="BS501" s="1028"/>
      <c r="BT501" s="914"/>
      <c r="BW501" s="608"/>
      <c r="BX501" s="609"/>
    </row>
    <row r="502" spans="3:76" ht="19.5" customHeight="1" hidden="1">
      <c r="C502" s="492" t="s">
        <v>693</v>
      </c>
      <c r="R502" s="81"/>
      <c r="S502" s="81"/>
      <c r="T502" s="81"/>
      <c r="U502" s="81"/>
      <c r="X502" s="473"/>
      <c r="Y502" s="105">
        <f>'[1]lien ket'!G209</f>
        <v>0</v>
      </c>
      <c r="Z502" s="105"/>
      <c r="AA502" s="105"/>
      <c r="AB502" s="105"/>
      <c r="AC502" s="133"/>
      <c r="AD502" s="133"/>
      <c r="AE502" s="105"/>
      <c r="AF502" s="105"/>
      <c r="AG502" s="105"/>
      <c r="AH502" s="105"/>
      <c r="AI502" s="105"/>
      <c r="AM502" s="645" t="s">
        <v>927</v>
      </c>
      <c r="BG502" s="1028"/>
      <c r="BH502" s="1028"/>
      <c r="BI502" s="1028"/>
      <c r="BJ502" s="1028"/>
      <c r="BK502" s="1028"/>
      <c r="BL502" s="1028"/>
      <c r="BM502" s="616"/>
      <c r="BN502" s="1028"/>
      <c r="BO502" s="1028"/>
      <c r="BP502" s="1028"/>
      <c r="BQ502" s="1028"/>
      <c r="BR502" s="1028"/>
      <c r="BS502" s="1028"/>
      <c r="BT502" s="914"/>
      <c r="BW502" s="608"/>
      <c r="BX502" s="609"/>
    </row>
    <row r="503" spans="3:76" ht="19.5" customHeight="1" hidden="1">
      <c r="C503" s="492" t="s">
        <v>694</v>
      </c>
      <c r="R503" s="81"/>
      <c r="S503" s="81"/>
      <c r="T503" s="81"/>
      <c r="U503" s="81"/>
      <c r="X503" s="473"/>
      <c r="Y503" s="105"/>
      <c r="Z503" s="105"/>
      <c r="AA503" s="105"/>
      <c r="AB503" s="105"/>
      <c r="AC503" s="133"/>
      <c r="AD503" s="133"/>
      <c r="AE503" s="105"/>
      <c r="AF503" s="105"/>
      <c r="AG503" s="105"/>
      <c r="AH503" s="105"/>
      <c r="AI503" s="105"/>
      <c r="AM503" s="645" t="s">
        <v>928</v>
      </c>
      <c r="BG503" s="1028"/>
      <c r="BH503" s="1028"/>
      <c r="BI503" s="1028"/>
      <c r="BJ503" s="1028"/>
      <c r="BK503" s="1028"/>
      <c r="BL503" s="1028"/>
      <c r="BM503" s="616"/>
      <c r="BN503" s="1028"/>
      <c r="BO503" s="1028"/>
      <c r="BP503" s="1028"/>
      <c r="BQ503" s="1028"/>
      <c r="BR503" s="1028"/>
      <c r="BS503" s="1028"/>
      <c r="BT503" s="914"/>
      <c r="BW503" s="608"/>
      <c r="BX503" s="609"/>
    </row>
    <row r="504" spans="3:76" ht="19.5" customHeight="1" hidden="1">
      <c r="C504" s="492" t="s">
        <v>695</v>
      </c>
      <c r="R504" s="81"/>
      <c r="S504" s="81"/>
      <c r="T504" s="81"/>
      <c r="U504" s="81"/>
      <c r="X504" s="473"/>
      <c r="Y504" s="97"/>
      <c r="Z504" s="97"/>
      <c r="AA504" s="97"/>
      <c r="AB504" s="97"/>
      <c r="AC504" s="133"/>
      <c r="AD504" s="133"/>
      <c r="AE504" s="97"/>
      <c r="AF504" s="97"/>
      <c r="AG504" s="97"/>
      <c r="AH504" s="97"/>
      <c r="AI504" s="97"/>
      <c r="AM504" s="645" t="s">
        <v>929</v>
      </c>
      <c r="BG504" s="1028"/>
      <c r="BH504" s="1028"/>
      <c r="BI504" s="1028"/>
      <c r="BJ504" s="1028"/>
      <c r="BK504" s="1028"/>
      <c r="BL504" s="1028"/>
      <c r="BM504" s="616"/>
      <c r="BN504" s="1028"/>
      <c r="BO504" s="1028"/>
      <c r="BP504" s="1028"/>
      <c r="BQ504" s="1028"/>
      <c r="BR504" s="1028"/>
      <c r="BS504" s="1028"/>
      <c r="BT504" s="914"/>
      <c r="BW504" s="608"/>
      <c r="BX504" s="609"/>
    </row>
    <row r="505" spans="1:78" s="94" customFormat="1" ht="19.5" customHeight="1" thickBot="1">
      <c r="A505" s="60"/>
      <c r="B505" s="61"/>
      <c r="C505" s="98" t="s">
        <v>355</v>
      </c>
      <c r="D505" s="98"/>
      <c r="E505" s="98"/>
      <c r="F505" s="98"/>
      <c r="G505" s="98"/>
      <c r="H505" s="98"/>
      <c r="I505" s="98"/>
      <c r="J505" s="98"/>
      <c r="K505" s="98"/>
      <c r="L505" s="98"/>
      <c r="M505" s="98"/>
      <c r="N505" s="98"/>
      <c r="O505" s="98"/>
      <c r="P505" s="98"/>
      <c r="Q505" s="98"/>
      <c r="R505" s="98"/>
      <c r="S505" s="98"/>
      <c r="T505" s="99"/>
      <c r="U505" s="62"/>
      <c r="V505" s="62"/>
      <c r="W505" s="62"/>
      <c r="X505" s="100"/>
      <c r="Y505" s="101">
        <f>SUBTOTAL(9,X499:AB504)</f>
        <v>0</v>
      </c>
      <c r="Z505" s="101"/>
      <c r="AA505" s="101"/>
      <c r="AB505" s="101"/>
      <c r="AC505" s="133"/>
      <c r="AD505" s="133"/>
      <c r="AE505" s="101">
        <f>SUBTOTAL(9,AE499:AI504)</f>
        <v>58840944</v>
      </c>
      <c r="AF505" s="101"/>
      <c r="AG505" s="101"/>
      <c r="AH505" s="101"/>
      <c r="AI505" s="101"/>
      <c r="AK505" s="61"/>
      <c r="AL505" s="61"/>
      <c r="AM505" s="104"/>
      <c r="AN505" s="62"/>
      <c r="AO505" s="62"/>
      <c r="AP505" s="62"/>
      <c r="AQ505" s="62"/>
      <c r="AR505" s="62"/>
      <c r="AS505" s="62"/>
      <c r="AT505" s="62"/>
      <c r="AU505" s="62"/>
      <c r="AV505" s="62"/>
      <c r="AW505" s="62"/>
      <c r="AX505" s="62"/>
      <c r="AY505" s="62"/>
      <c r="AZ505" s="62"/>
      <c r="BA505" s="62"/>
      <c r="BB505" s="62"/>
      <c r="BC505" s="62"/>
      <c r="BD505" s="62"/>
      <c r="BE505" s="62"/>
      <c r="BF505" s="62"/>
      <c r="BG505" s="268"/>
      <c r="BH505" s="268"/>
      <c r="BI505" s="268"/>
      <c r="BJ505" s="268"/>
      <c r="BK505" s="268"/>
      <c r="BL505" s="268"/>
      <c r="BM505" s="489"/>
      <c r="BN505" s="268"/>
      <c r="BO505" s="268"/>
      <c r="BP505" s="268"/>
      <c r="BQ505" s="268"/>
      <c r="BR505" s="268"/>
      <c r="BS505" s="268"/>
      <c r="BT505" s="268"/>
      <c r="BU505" s="638">
        <f>'[1]Bao cao'!Y181-Y505</f>
        <v>62859361</v>
      </c>
      <c r="BV505" s="638">
        <f>'[1]Bao cao'!AG181-AE505</f>
        <v>112047727</v>
      </c>
      <c r="BW505" s="626"/>
      <c r="BX505" s="627"/>
      <c r="BZ505" s="619"/>
    </row>
    <row r="506" spans="3:76" ht="18.75" customHeight="1" thickTop="1">
      <c r="C506" s="104"/>
      <c r="R506" s="125"/>
      <c r="S506" s="125"/>
      <c r="T506" s="125"/>
      <c r="U506" s="125"/>
      <c r="W506" s="268"/>
      <c r="X506" s="268"/>
      <c r="Y506" s="268"/>
      <c r="Z506" s="268"/>
      <c r="AA506" s="268"/>
      <c r="AB506" s="268"/>
      <c r="AC506" s="489"/>
      <c r="AD506" s="494"/>
      <c r="AE506" s="494"/>
      <c r="AF506" s="494"/>
      <c r="AG506" s="494"/>
      <c r="AH506" s="494"/>
      <c r="AI506" s="494"/>
      <c r="AM506" s="645"/>
      <c r="BG506" s="914"/>
      <c r="BH506" s="914"/>
      <c r="BI506" s="914"/>
      <c r="BJ506" s="914"/>
      <c r="BK506" s="914"/>
      <c r="BL506" s="914"/>
      <c r="BM506" s="616"/>
      <c r="BN506" s="914"/>
      <c r="BO506" s="914"/>
      <c r="BP506" s="914"/>
      <c r="BQ506" s="914"/>
      <c r="BR506" s="914"/>
      <c r="BS506" s="914"/>
      <c r="BT506" s="914"/>
      <c r="BW506" s="608"/>
      <c r="BX506" s="609"/>
    </row>
    <row r="507" spans="1:76" ht="20.25" customHeight="1">
      <c r="A507" s="78" t="s">
        <v>194</v>
      </c>
      <c r="B507" s="61" t="s">
        <v>349</v>
      </c>
      <c r="C507" s="103" t="s">
        <v>696</v>
      </c>
      <c r="R507" s="125"/>
      <c r="S507" s="125"/>
      <c r="T507" s="125"/>
      <c r="U507" s="125"/>
      <c r="W507" s="268"/>
      <c r="X507" s="268"/>
      <c r="Y507" s="268"/>
      <c r="Z507" s="268"/>
      <c r="AA507" s="268"/>
      <c r="AB507" s="268"/>
      <c r="AC507" s="489"/>
      <c r="AD507" s="494"/>
      <c r="AE507" s="494"/>
      <c r="AF507" s="494"/>
      <c r="AG507" s="494"/>
      <c r="AH507" s="494"/>
      <c r="AI507" s="494"/>
      <c r="AM507" s="645"/>
      <c r="BG507" s="914"/>
      <c r="BH507" s="914"/>
      <c r="BI507" s="914"/>
      <c r="BJ507" s="914"/>
      <c r="BK507" s="914"/>
      <c r="BL507" s="914"/>
      <c r="BM507" s="616"/>
      <c r="BN507" s="914"/>
      <c r="BO507" s="914"/>
      <c r="BP507" s="914"/>
      <c r="BQ507" s="914"/>
      <c r="BR507" s="914"/>
      <c r="BS507" s="914"/>
      <c r="BT507" s="914"/>
      <c r="BW507" s="608"/>
      <c r="BX507" s="609"/>
    </row>
    <row r="508" spans="3:76" ht="21" customHeight="1">
      <c r="C508" s="104"/>
      <c r="R508" s="125"/>
      <c r="S508" s="125"/>
      <c r="T508" s="125"/>
      <c r="U508" s="125"/>
      <c r="X508" s="473"/>
      <c r="Y508" s="85" t="str">
        <f>Y497</f>
        <v>Quý 1/2013</v>
      </c>
      <c r="Z508" s="85"/>
      <c r="AA508" s="85"/>
      <c r="AB508" s="85"/>
      <c r="AE508" s="496" t="str">
        <f>AE497</f>
        <v>Quý 1/2012</v>
      </c>
      <c r="AF508" s="85"/>
      <c r="AG508" s="85"/>
      <c r="AH508" s="85"/>
      <c r="AI508" s="85"/>
      <c r="AM508" s="645"/>
      <c r="BG508" s="914"/>
      <c r="BH508" s="914"/>
      <c r="BI508" s="914"/>
      <c r="BJ508" s="914"/>
      <c r="BK508" s="914"/>
      <c r="BL508" s="914"/>
      <c r="BM508" s="616"/>
      <c r="BN508" s="914"/>
      <c r="BO508" s="914"/>
      <c r="BP508" s="914"/>
      <c r="BQ508" s="914"/>
      <c r="BR508" s="914"/>
      <c r="BS508" s="914"/>
      <c r="BT508" s="914"/>
      <c r="BW508" s="608"/>
      <c r="BX508" s="609"/>
    </row>
    <row r="509" spans="1:78" s="94" customFormat="1" ht="20.25" customHeight="1">
      <c r="A509" s="60"/>
      <c r="B509" s="61"/>
      <c r="C509" s="492" t="s">
        <v>697</v>
      </c>
      <c r="D509" s="62"/>
      <c r="E509" s="62"/>
      <c r="F509" s="62"/>
      <c r="G509" s="62"/>
      <c r="H509" s="62"/>
      <c r="I509" s="62"/>
      <c r="J509" s="62"/>
      <c r="K509" s="62"/>
      <c r="L509" s="62"/>
      <c r="M509" s="62"/>
      <c r="N509" s="62"/>
      <c r="O509" s="62"/>
      <c r="P509" s="62"/>
      <c r="Q509" s="62"/>
      <c r="R509" s="81"/>
      <c r="S509" s="119"/>
      <c r="T509" s="119"/>
      <c r="U509" s="81"/>
      <c r="V509" s="62"/>
      <c r="W509" s="62"/>
      <c r="X509" s="88"/>
      <c r="Y509" s="89">
        <v>61921963</v>
      </c>
      <c r="Z509" s="89"/>
      <c r="AA509" s="89"/>
      <c r="AB509" s="89"/>
      <c r="AC509" s="133"/>
      <c r="AD509" s="133"/>
      <c r="AE509" s="89">
        <v>407968158</v>
      </c>
      <c r="AF509" s="89"/>
      <c r="AG509" s="89"/>
      <c r="AH509" s="89"/>
      <c r="AI509" s="89"/>
      <c r="AK509" s="61"/>
      <c r="AL509" s="61"/>
      <c r="AM509" s="103" t="s">
        <v>922</v>
      </c>
      <c r="AN509" s="62"/>
      <c r="AO509" s="62"/>
      <c r="AP509" s="62"/>
      <c r="AQ509" s="62"/>
      <c r="AR509" s="62"/>
      <c r="AS509" s="62"/>
      <c r="AT509" s="62"/>
      <c r="AU509" s="62"/>
      <c r="AV509" s="62"/>
      <c r="AW509" s="62"/>
      <c r="AX509" s="62"/>
      <c r="AY509" s="62"/>
      <c r="AZ509" s="62"/>
      <c r="BA509" s="62"/>
      <c r="BB509" s="62"/>
      <c r="BC509" s="62"/>
      <c r="BD509" s="62"/>
      <c r="BE509" s="62"/>
      <c r="BF509" s="62"/>
      <c r="BG509" s="583">
        <f>SUBTOTAL(9,BG513:BL539)</f>
        <v>0</v>
      </c>
      <c r="BH509" s="583"/>
      <c r="BI509" s="583"/>
      <c r="BJ509" s="583"/>
      <c r="BK509" s="583"/>
      <c r="BL509" s="583"/>
      <c r="BM509" s="489"/>
      <c r="BN509" s="583">
        <f>SUBTOTAL(9,BN513:BS539)</f>
        <v>0</v>
      </c>
      <c r="BO509" s="583"/>
      <c r="BP509" s="583"/>
      <c r="BQ509" s="583"/>
      <c r="BR509" s="583"/>
      <c r="BS509" s="583"/>
      <c r="BT509" s="100"/>
      <c r="BU509" s="638"/>
      <c r="BV509" s="618"/>
      <c r="BW509" s="626"/>
      <c r="BX509" s="627"/>
      <c r="BZ509" s="619"/>
    </row>
    <row r="510" spans="3:76" ht="15" customHeight="1" hidden="1">
      <c r="C510" s="492" t="s">
        <v>680</v>
      </c>
      <c r="R510" s="81"/>
      <c r="S510" s="83"/>
      <c r="T510" s="83"/>
      <c r="U510" s="81"/>
      <c r="X510" s="88"/>
      <c r="Y510" s="105"/>
      <c r="Z510" s="105"/>
      <c r="AA510" s="105"/>
      <c r="AB510" s="105"/>
      <c r="AC510" s="133"/>
      <c r="AD510" s="133"/>
      <c r="AE510" s="105"/>
      <c r="AF510" s="105"/>
      <c r="AG510" s="105"/>
      <c r="AH510" s="105"/>
      <c r="AI510" s="105"/>
      <c r="AM510" s="610"/>
      <c r="BG510" s="621"/>
      <c r="BH510" s="621"/>
      <c r="BI510" s="621"/>
      <c r="BJ510" s="621"/>
      <c r="BK510" s="621"/>
      <c r="BL510" s="621"/>
      <c r="BM510" s="616"/>
      <c r="BN510" s="621"/>
      <c r="BO510" s="621"/>
      <c r="BP510" s="621"/>
      <c r="BQ510" s="621"/>
      <c r="BR510" s="621"/>
      <c r="BS510" s="621"/>
      <c r="BT510" s="621"/>
      <c r="BU510" s="622"/>
      <c r="BW510" s="608"/>
      <c r="BX510" s="609"/>
    </row>
    <row r="511" spans="3:76" ht="15" customHeight="1" hidden="1">
      <c r="C511" s="492" t="s">
        <v>681</v>
      </c>
      <c r="R511" s="81"/>
      <c r="S511" s="83"/>
      <c r="T511" s="83"/>
      <c r="U511" s="81"/>
      <c r="X511" s="88"/>
      <c r="Y511" s="105">
        <f>Y486</f>
        <v>0</v>
      </c>
      <c r="Z511" s="105"/>
      <c r="AA511" s="105"/>
      <c r="AB511" s="105"/>
      <c r="AC511" s="133"/>
      <c r="AD511" s="133"/>
      <c r="AE511" s="105"/>
      <c r="AF511" s="105"/>
      <c r="AG511" s="105"/>
      <c r="AH511" s="105"/>
      <c r="AI511" s="105"/>
      <c r="AM511" s="610"/>
      <c r="BG511" s="621"/>
      <c r="BH511" s="621"/>
      <c r="BI511" s="621"/>
      <c r="BJ511" s="621"/>
      <c r="BK511" s="621"/>
      <c r="BL511" s="621"/>
      <c r="BM511" s="616"/>
      <c r="BN511" s="621"/>
      <c r="BO511" s="621"/>
      <c r="BP511" s="621"/>
      <c r="BQ511" s="621"/>
      <c r="BR511" s="621"/>
      <c r="BS511" s="621"/>
      <c r="BT511" s="621"/>
      <c r="BU511" s="622"/>
      <c r="BW511" s="608"/>
      <c r="BX511" s="609"/>
    </row>
    <row r="512" spans="3:76" ht="15" customHeight="1" hidden="1">
      <c r="C512" s="492" t="s">
        <v>682</v>
      </c>
      <c r="R512" s="81"/>
      <c r="S512" s="83"/>
      <c r="T512" s="83"/>
      <c r="U512" s="81"/>
      <c r="X512" s="88"/>
      <c r="Y512" s="105">
        <f>Y487</f>
        <v>0</v>
      </c>
      <c r="Z512" s="105"/>
      <c r="AA512" s="105"/>
      <c r="AB512" s="105"/>
      <c r="AC512" s="133"/>
      <c r="AD512" s="133"/>
      <c r="AE512" s="105"/>
      <c r="AF512" s="105"/>
      <c r="AG512" s="105"/>
      <c r="AH512" s="105"/>
      <c r="AI512" s="105"/>
      <c r="AM512" s="610"/>
      <c r="BG512" s="621"/>
      <c r="BH512" s="621"/>
      <c r="BI512" s="621"/>
      <c r="BJ512" s="621"/>
      <c r="BK512" s="621"/>
      <c r="BL512" s="621"/>
      <c r="BM512" s="616"/>
      <c r="BN512" s="621"/>
      <c r="BO512" s="621"/>
      <c r="BP512" s="621"/>
      <c r="BQ512" s="621"/>
      <c r="BR512" s="621"/>
      <c r="BS512" s="621"/>
      <c r="BT512" s="621"/>
      <c r="BU512" s="622"/>
      <c r="BW512" s="608"/>
      <c r="BX512" s="609"/>
    </row>
    <row r="513" spans="3:76" ht="15" customHeight="1" hidden="1">
      <c r="C513" s="492" t="s">
        <v>683</v>
      </c>
      <c r="R513" s="81"/>
      <c r="S513" s="122"/>
      <c r="T513" s="122"/>
      <c r="U513" s="81"/>
      <c r="X513" s="88"/>
      <c r="Y513" s="105">
        <f>Y488</f>
        <v>0</v>
      </c>
      <c r="Z513" s="105"/>
      <c r="AA513" s="105"/>
      <c r="AB513" s="105"/>
      <c r="AC513" s="1030"/>
      <c r="AD513" s="133"/>
      <c r="AE513" s="105"/>
      <c r="AF513" s="105"/>
      <c r="AG513" s="105"/>
      <c r="AH513" s="105"/>
      <c r="AI513" s="105"/>
      <c r="AM513" s="518" t="s">
        <v>923</v>
      </c>
      <c r="BG513" s="1021" t="e">
        <f>SUBTOTAL(9,#REF!)</f>
        <v>#REF!</v>
      </c>
      <c r="BH513" s="1021"/>
      <c r="BI513" s="1021"/>
      <c r="BJ513" s="1021"/>
      <c r="BK513" s="1021"/>
      <c r="BL513" s="1021"/>
      <c r="BM513" s="613"/>
      <c r="BN513" s="1021" t="e">
        <f>SUBTOTAL(9,#REF!)</f>
        <v>#REF!</v>
      </c>
      <c r="BO513" s="1021"/>
      <c r="BP513" s="1021"/>
      <c r="BQ513" s="1021"/>
      <c r="BR513" s="1021"/>
      <c r="BS513" s="1021"/>
      <c r="BT513" s="613"/>
      <c r="BW513" s="608"/>
      <c r="BX513" s="609"/>
    </row>
    <row r="514" spans="1:78" s="94" customFormat="1" ht="21.75" customHeight="1" thickBot="1">
      <c r="A514" s="60"/>
      <c r="B514" s="61"/>
      <c r="C514" s="98" t="s">
        <v>355</v>
      </c>
      <c r="D514" s="98"/>
      <c r="E514" s="98"/>
      <c r="F514" s="98"/>
      <c r="G514" s="98"/>
      <c r="H514" s="98"/>
      <c r="I514" s="98"/>
      <c r="J514" s="98"/>
      <c r="K514" s="98"/>
      <c r="L514" s="98"/>
      <c r="M514" s="98"/>
      <c r="N514" s="98"/>
      <c r="O514" s="98"/>
      <c r="P514" s="98"/>
      <c r="Q514" s="98"/>
      <c r="R514" s="98"/>
      <c r="S514" s="98"/>
      <c r="T514" s="99"/>
      <c r="U514" s="62"/>
      <c r="V514" s="62"/>
      <c r="W514" s="62"/>
      <c r="X514" s="100"/>
      <c r="Y514" s="101">
        <f>SUM(Y509:AB513)</f>
        <v>61921963</v>
      </c>
      <c r="Z514" s="101"/>
      <c r="AA514" s="101"/>
      <c r="AB514" s="101"/>
      <c r="AC514" s="90"/>
      <c r="AD514" s="133"/>
      <c r="AE514" s="101">
        <f>SUM(AE509:AI513)</f>
        <v>407968158</v>
      </c>
      <c r="AF514" s="101"/>
      <c r="AG514" s="101"/>
      <c r="AH514" s="101"/>
      <c r="AI514" s="101"/>
      <c r="AK514" s="61"/>
      <c r="AL514" s="61"/>
      <c r="AM514" s="104"/>
      <c r="AN514" s="62"/>
      <c r="AO514" s="62"/>
      <c r="AP514" s="62"/>
      <c r="AQ514" s="62"/>
      <c r="AR514" s="62"/>
      <c r="AS514" s="62"/>
      <c r="AT514" s="62"/>
      <c r="AU514" s="62"/>
      <c r="AV514" s="62"/>
      <c r="AW514" s="62"/>
      <c r="AX514" s="62"/>
      <c r="AY514" s="62"/>
      <c r="AZ514" s="62"/>
      <c r="BA514" s="62"/>
      <c r="BB514" s="62"/>
      <c r="BC514" s="62"/>
      <c r="BD514" s="62"/>
      <c r="BE514" s="62"/>
      <c r="BF514" s="62"/>
      <c r="BG514" s="648"/>
      <c r="BH514" s="648"/>
      <c r="BI514" s="648"/>
      <c r="BJ514" s="648"/>
      <c r="BK514" s="648"/>
      <c r="BL514" s="648"/>
      <c r="BM514" s="489"/>
      <c r="BN514" s="489"/>
      <c r="BO514" s="489"/>
      <c r="BP514" s="489"/>
      <c r="BQ514" s="489"/>
      <c r="BR514" s="489"/>
      <c r="BS514" s="489"/>
      <c r="BT514" s="489"/>
      <c r="BU514" s="638">
        <f>'[1]Bao cao'!Y187-Y514</f>
        <v>1651821417</v>
      </c>
      <c r="BV514" s="638">
        <f>'[1]Bao cao'!AG187-AE514</f>
        <v>1544754418</v>
      </c>
      <c r="BW514" s="626"/>
      <c r="BX514" s="627"/>
      <c r="BZ514" s="619"/>
    </row>
    <row r="515" spans="3:76" ht="18" customHeight="1" thickTop="1">
      <c r="C515" s="60"/>
      <c r="D515" s="60"/>
      <c r="E515" s="60"/>
      <c r="F515" s="60"/>
      <c r="G515" s="60"/>
      <c r="H515" s="60"/>
      <c r="I515" s="60"/>
      <c r="J515" s="60"/>
      <c r="K515" s="60"/>
      <c r="L515" s="60"/>
      <c r="M515" s="60"/>
      <c r="N515" s="60"/>
      <c r="O515" s="60"/>
      <c r="P515" s="60"/>
      <c r="Q515" s="60"/>
      <c r="R515" s="60"/>
      <c r="S515" s="60"/>
      <c r="T515" s="99"/>
      <c r="W515" s="100"/>
      <c r="X515" s="100"/>
      <c r="Y515" s="100"/>
      <c r="Z515" s="100"/>
      <c r="AA515" s="100"/>
      <c r="AB515" s="100"/>
      <c r="AD515" s="102"/>
      <c r="AE515" s="102"/>
      <c r="AF515" s="102"/>
      <c r="AG515" s="102"/>
      <c r="AH515" s="102"/>
      <c r="AI515" s="102"/>
      <c r="AM515" s="645"/>
      <c r="BG515" s="647"/>
      <c r="BH515" s="647"/>
      <c r="BI515" s="647"/>
      <c r="BJ515" s="647"/>
      <c r="BK515" s="647"/>
      <c r="BL515" s="647"/>
      <c r="BM515" s="616"/>
      <c r="BN515" s="616"/>
      <c r="BO515" s="616"/>
      <c r="BP515" s="616"/>
      <c r="BQ515" s="616"/>
      <c r="BR515" s="616"/>
      <c r="BS515" s="616"/>
      <c r="BT515" s="616"/>
      <c r="BW515" s="608"/>
      <c r="BX515" s="609"/>
    </row>
    <row r="516" spans="1:76" ht="17.25" customHeight="1">
      <c r="A516" s="78" t="s">
        <v>196</v>
      </c>
      <c r="B516" s="61" t="s">
        <v>349</v>
      </c>
      <c r="C516" s="61" t="s">
        <v>698</v>
      </c>
      <c r="D516" s="60"/>
      <c r="E516" s="60"/>
      <c r="F516" s="60"/>
      <c r="G516" s="60"/>
      <c r="H516" s="60"/>
      <c r="I516" s="60"/>
      <c r="J516" s="60"/>
      <c r="K516" s="60"/>
      <c r="L516" s="60"/>
      <c r="M516" s="60"/>
      <c r="N516" s="60"/>
      <c r="O516" s="60"/>
      <c r="P516" s="60"/>
      <c r="Q516" s="60"/>
      <c r="R516" s="60"/>
      <c r="S516" s="60"/>
      <c r="T516" s="99"/>
      <c r="W516" s="100"/>
      <c r="X516" s="100"/>
      <c r="Y516" s="100"/>
      <c r="Z516" s="100"/>
      <c r="AA516" s="100"/>
      <c r="AB516" s="100"/>
      <c r="AD516" s="102"/>
      <c r="AE516" s="102"/>
      <c r="AF516" s="102"/>
      <c r="AG516" s="102"/>
      <c r="AH516" s="102"/>
      <c r="AI516" s="102"/>
      <c r="AM516" s="645"/>
      <c r="BG516" s="647"/>
      <c r="BH516" s="647"/>
      <c r="BI516" s="647"/>
      <c r="BJ516" s="647"/>
      <c r="BK516" s="647"/>
      <c r="BL516" s="647"/>
      <c r="BM516" s="616"/>
      <c r="BN516" s="616"/>
      <c r="BO516" s="616"/>
      <c r="BP516" s="616"/>
      <c r="BQ516" s="616"/>
      <c r="BR516" s="616"/>
      <c r="BS516" s="616"/>
      <c r="BT516" s="616"/>
      <c r="BW516" s="608"/>
      <c r="BX516" s="609"/>
    </row>
    <row r="517" spans="1:76" ht="17.25" customHeight="1">
      <c r="A517" s="78"/>
      <c r="C517" s="61"/>
      <c r="D517" s="60"/>
      <c r="E517" s="60"/>
      <c r="F517" s="60"/>
      <c r="G517" s="60"/>
      <c r="H517" s="60"/>
      <c r="I517" s="60"/>
      <c r="J517" s="60"/>
      <c r="K517" s="60"/>
      <c r="L517" s="60"/>
      <c r="M517" s="60"/>
      <c r="N517" s="60"/>
      <c r="O517" s="60"/>
      <c r="P517" s="60"/>
      <c r="Q517" s="60"/>
      <c r="R517" s="60"/>
      <c r="S517" s="60"/>
      <c r="T517" s="99"/>
      <c r="W517" s="100"/>
      <c r="X517" s="100"/>
      <c r="Y517" s="100"/>
      <c r="Z517" s="100"/>
      <c r="AA517" s="100"/>
      <c r="AB517" s="100"/>
      <c r="AD517" s="102"/>
      <c r="AE517" s="102"/>
      <c r="AF517" s="102"/>
      <c r="AG517" s="102"/>
      <c r="AH517" s="102"/>
      <c r="AI517" s="102"/>
      <c r="AM517" s="645"/>
      <c r="BG517" s="647"/>
      <c r="BH517" s="647"/>
      <c r="BI517" s="647"/>
      <c r="BJ517" s="647"/>
      <c r="BK517" s="647"/>
      <c r="BL517" s="647"/>
      <c r="BM517" s="616"/>
      <c r="BN517" s="616"/>
      <c r="BO517" s="616"/>
      <c r="BP517" s="616"/>
      <c r="BQ517" s="616"/>
      <c r="BR517" s="616"/>
      <c r="BS517" s="616"/>
      <c r="BT517" s="616"/>
      <c r="BW517" s="608"/>
      <c r="BX517" s="609"/>
    </row>
    <row r="518" spans="3:76" ht="18" customHeight="1">
      <c r="C518" s="104"/>
      <c r="R518" s="125"/>
      <c r="S518" s="125"/>
      <c r="T518" s="125"/>
      <c r="U518" s="125"/>
      <c r="X518" s="497"/>
      <c r="Y518" s="85" t="str">
        <f>Y508</f>
        <v>Quý 1/2013</v>
      </c>
      <c r="Z518" s="85"/>
      <c r="AA518" s="85"/>
      <c r="AB518" s="85"/>
      <c r="AE518" s="496" t="str">
        <f>AE508</f>
        <v>Quý 1/2012</v>
      </c>
      <c r="AF518" s="85"/>
      <c r="AG518" s="85"/>
      <c r="AH518" s="85"/>
      <c r="AI518" s="85"/>
      <c r="AM518" s="645"/>
      <c r="BG518" s="647"/>
      <c r="BH518" s="647"/>
      <c r="BI518" s="647"/>
      <c r="BJ518" s="647"/>
      <c r="BK518" s="647"/>
      <c r="BL518" s="647"/>
      <c r="BM518" s="616"/>
      <c r="BN518" s="616"/>
      <c r="BO518" s="616"/>
      <c r="BP518" s="616"/>
      <c r="BQ518" s="616"/>
      <c r="BR518" s="616"/>
      <c r="BS518" s="616"/>
      <c r="BT518" s="616"/>
      <c r="BW518" s="608"/>
      <c r="BX518" s="609"/>
    </row>
    <row r="519" spans="1:78" s="94" customFormat="1" ht="18.75" customHeight="1">
      <c r="A519" s="60"/>
      <c r="B519" s="61"/>
      <c r="C519" s="1031" t="s">
        <v>699</v>
      </c>
      <c r="D519" s="62"/>
      <c r="E519" s="62"/>
      <c r="F519" s="62"/>
      <c r="G519" s="62"/>
      <c r="H519" s="62"/>
      <c r="I519" s="62"/>
      <c r="J519" s="62"/>
      <c r="K519" s="62"/>
      <c r="L519" s="62"/>
      <c r="M519" s="62"/>
      <c r="N519" s="62"/>
      <c r="O519" s="62"/>
      <c r="P519" s="62"/>
      <c r="Q519" s="62"/>
      <c r="R519" s="81"/>
      <c r="S519" s="81"/>
      <c r="T519" s="81"/>
      <c r="U519" s="81"/>
      <c r="V519" s="62"/>
      <c r="W519" s="62"/>
      <c r="X519" s="106"/>
      <c r="Y519" s="89">
        <v>4921963</v>
      </c>
      <c r="Z519" s="89"/>
      <c r="AA519" s="89"/>
      <c r="AB519" s="89"/>
      <c r="AC519" s="106"/>
      <c r="AD519" s="133"/>
      <c r="AE519" s="89">
        <v>214884873</v>
      </c>
      <c r="AF519" s="89"/>
      <c r="AG519" s="89"/>
      <c r="AH519" s="89"/>
      <c r="AI519" s="89"/>
      <c r="AK519" s="61"/>
      <c r="AL519" s="61"/>
      <c r="AM519" s="104"/>
      <c r="AN519" s="62"/>
      <c r="AO519" s="62"/>
      <c r="AP519" s="62"/>
      <c r="AQ519" s="62"/>
      <c r="AR519" s="62"/>
      <c r="AS519" s="62"/>
      <c r="AT519" s="62"/>
      <c r="AU519" s="62"/>
      <c r="AV519" s="62"/>
      <c r="AW519" s="62"/>
      <c r="AX519" s="62"/>
      <c r="AY519" s="62"/>
      <c r="AZ519" s="62"/>
      <c r="BA519" s="62"/>
      <c r="BB519" s="62"/>
      <c r="BC519" s="62"/>
      <c r="BD519" s="62"/>
      <c r="BE519" s="62"/>
      <c r="BF519" s="62"/>
      <c r="BG519" s="648"/>
      <c r="BH519" s="648"/>
      <c r="BI519" s="648"/>
      <c r="BJ519" s="648"/>
      <c r="BK519" s="648"/>
      <c r="BL519" s="648"/>
      <c r="BM519" s="489"/>
      <c r="BN519" s="489"/>
      <c r="BO519" s="489"/>
      <c r="BP519" s="489"/>
      <c r="BQ519" s="489"/>
      <c r="BR519" s="489"/>
      <c r="BS519" s="489"/>
      <c r="BT519" s="489"/>
      <c r="BU519" s="618"/>
      <c r="BV519" s="618"/>
      <c r="BW519" s="626"/>
      <c r="BX519" s="627"/>
      <c r="BZ519" s="619"/>
    </row>
    <row r="520" spans="3:76" ht="21" customHeight="1" hidden="1">
      <c r="C520" s="944" t="s">
        <v>700</v>
      </c>
      <c r="R520" s="125"/>
      <c r="S520" s="125"/>
      <c r="T520" s="125"/>
      <c r="U520" s="125"/>
      <c r="X520" s="106"/>
      <c r="Y520" s="105"/>
      <c r="Z520" s="105"/>
      <c r="AA520" s="105"/>
      <c r="AB520" s="105"/>
      <c r="AC520" s="106"/>
      <c r="AD520" s="133"/>
      <c r="AE520" s="105"/>
      <c r="AF520" s="105"/>
      <c r="AG520" s="105"/>
      <c r="AH520" s="105"/>
      <c r="AI520" s="105"/>
      <c r="AM520" s="645"/>
      <c r="BG520" s="647"/>
      <c r="BH520" s="647"/>
      <c r="BI520" s="647"/>
      <c r="BJ520" s="647"/>
      <c r="BK520" s="647"/>
      <c r="BL520" s="647"/>
      <c r="BM520" s="616"/>
      <c r="BN520" s="616"/>
      <c r="BO520" s="616"/>
      <c r="BP520" s="616"/>
      <c r="BQ520" s="616"/>
      <c r="BR520" s="616"/>
      <c r="BS520" s="616"/>
      <c r="BT520" s="616"/>
      <c r="BW520" s="608"/>
      <c r="BX520" s="609"/>
    </row>
    <row r="521" spans="3:76" ht="21" customHeight="1" hidden="1">
      <c r="C521" s="944" t="s">
        <v>701</v>
      </c>
      <c r="R521" s="125"/>
      <c r="S521" s="125"/>
      <c r="T521" s="125"/>
      <c r="U521" s="125"/>
      <c r="X521" s="106"/>
      <c r="Y521" s="105"/>
      <c r="Z521" s="105"/>
      <c r="AA521" s="105"/>
      <c r="AB521" s="105"/>
      <c r="AC521" s="106"/>
      <c r="AD521" s="133"/>
      <c r="AE521" s="105"/>
      <c r="AF521" s="105"/>
      <c r="AG521" s="105"/>
      <c r="AH521" s="105"/>
      <c r="AI521" s="105"/>
      <c r="AM521" s="645"/>
      <c r="BG521" s="647"/>
      <c r="BH521" s="647"/>
      <c r="BI521" s="647"/>
      <c r="BJ521" s="647"/>
      <c r="BK521" s="647"/>
      <c r="BL521" s="647"/>
      <c r="BM521" s="616"/>
      <c r="BN521" s="616"/>
      <c r="BO521" s="616"/>
      <c r="BP521" s="616"/>
      <c r="BQ521" s="616"/>
      <c r="BR521" s="616"/>
      <c r="BS521" s="616"/>
      <c r="BT521" s="616"/>
      <c r="BW521" s="608"/>
      <c r="BX521" s="609"/>
    </row>
    <row r="522" spans="3:76" ht="21" customHeight="1" hidden="1">
      <c r="C522" s="1032" t="s">
        <v>702</v>
      </c>
      <c r="R522" s="125"/>
      <c r="S522" s="125"/>
      <c r="T522" s="125"/>
      <c r="U522" s="125"/>
      <c r="X522" s="106"/>
      <c r="Y522" s="105"/>
      <c r="Z522" s="105"/>
      <c r="AA522" s="105"/>
      <c r="AB522" s="105"/>
      <c r="AC522" s="106"/>
      <c r="AD522" s="133"/>
      <c r="AE522" s="105"/>
      <c r="AF522" s="105"/>
      <c r="AG522" s="105"/>
      <c r="AH522" s="105"/>
      <c r="AI522" s="105"/>
      <c r="AM522" s="645"/>
      <c r="BG522" s="647"/>
      <c r="BH522" s="647"/>
      <c r="BI522" s="647"/>
      <c r="BJ522" s="647"/>
      <c r="BK522" s="647"/>
      <c r="BL522" s="647"/>
      <c r="BM522" s="616"/>
      <c r="BN522" s="616"/>
      <c r="BO522" s="616"/>
      <c r="BP522" s="616"/>
      <c r="BQ522" s="616"/>
      <c r="BR522" s="616"/>
      <c r="BS522" s="616"/>
      <c r="BT522" s="616"/>
      <c r="BW522" s="608"/>
      <c r="BX522" s="609"/>
    </row>
    <row r="523" spans="3:76" ht="21" customHeight="1" hidden="1">
      <c r="C523" s="944" t="s">
        <v>703</v>
      </c>
      <c r="R523" s="125"/>
      <c r="S523" s="125"/>
      <c r="T523" s="125"/>
      <c r="U523" s="125"/>
      <c r="X523" s="106"/>
      <c r="Y523" s="105"/>
      <c r="Z523" s="105"/>
      <c r="AA523" s="105"/>
      <c r="AB523" s="105"/>
      <c r="AC523" s="106"/>
      <c r="AD523" s="133"/>
      <c r="AE523" s="105"/>
      <c r="AF523" s="105"/>
      <c r="AG523" s="105"/>
      <c r="AH523" s="105"/>
      <c r="AI523" s="105"/>
      <c r="AM523" s="645"/>
      <c r="BG523" s="647"/>
      <c r="BH523" s="647"/>
      <c r="BI523" s="647"/>
      <c r="BJ523" s="647"/>
      <c r="BK523" s="647"/>
      <c r="BL523" s="647"/>
      <c r="BM523" s="616"/>
      <c r="BN523" s="616"/>
      <c r="BO523" s="616"/>
      <c r="BP523" s="616"/>
      <c r="BQ523" s="616"/>
      <c r="BR523" s="616"/>
      <c r="BS523" s="616"/>
      <c r="BT523" s="616"/>
      <c r="BW523" s="608"/>
      <c r="BX523" s="609"/>
    </row>
    <row r="524" spans="3:76" ht="21" customHeight="1" hidden="1">
      <c r="C524" s="1032" t="s">
        <v>704</v>
      </c>
      <c r="R524" s="125"/>
      <c r="S524" s="125"/>
      <c r="T524" s="125"/>
      <c r="U524" s="125"/>
      <c r="X524" s="106"/>
      <c r="Y524" s="105"/>
      <c r="Z524" s="105"/>
      <c r="AA524" s="105"/>
      <c r="AB524" s="105"/>
      <c r="AC524" s="106"/>
      <c r="AD524" s="133"/>
      <c r="AE524" s="105"/>
      <c r="AF524" s="105"/>
      <c r="AG524" s="105"/>
      <c r="AH524" s="105"/>
      <c r="AI524" s="105"/>
      <c r="AM524" s="645"/>
      <c r="BG524" s="647"/>
      <c r="BH524" s="647"/>
      <c r="BI524" s="647"/>
      <c r="BJ524" s="647"/>
      <c r="BK524" s="647"/>
      <c r="BL524" s="647"/>
      <c r="BM524" s="616"/>
      <c r="BN524" s="616"/>
      <c r="BO524" s="616"/>
      <c r="BP524" s="616"/>
      <c r="BQ524" s="616"/>
      <c r="BR524" s="616"/>
      <c r="BS524" s="616"/>
      <c r="BT524" s="616"/>
      <c r="BW524" s="608"/>
      <c r="BX524" s="609"/>
    </row>
    <row r="525" spans="3:76" ht="21" customHeight="1" hidden="1">
      <c r="C525" s="944" t="s">
        <v>705</v>
      </c>
      <c r="R525" s="125"/>
      <c r="S525" s="125"/>
      <c r="T525" s="125"/>
      <c r="U525" s="125"/>
      <c r="X525" s="106"/>
      <c r="Y525" s="105"/>
      <c r="Z525" s="105"/>
      <c r="AA525" s="105"/>
      <c r="AB525" s="105"/>
      <c r="AC525" s="106"/>
      <c r="AD525" s="133"/>
      <c r="AE525" s="105"/>
      <c r="AF525" s="105"/>
      <c r="AG525" s="105"/>
      <c r="AH525" s="105"/>
      <c r="AI525" s="105"/>
      <c r="AM525" s="645"/>
      <c r="BG525" s="647"/>
      <c r="BH525" s="647"/>
      <c r="BI525" s="647"/>
      <c r="BJ525" s="647"/>
      <c r="BK525" s="647"/>
      <c r="BL525" s="647"/>
      <c r="BM525" s="616"/>
      <c r="BN525" s="616"/>
      <c r="BO525" s="616"/>
      <c r="BP525" s="616"/>
      <c r="BQ525" s="616"/>
      <c r="BR525" s="616"/>
      <c r="BS525" s="616"/>
      <c r="BT525" s="616"/>
      <c r="BW525" s="608"/>
      <c r="BX525" s="609"/>
    </row>
    <row r="526" spans="3:76" ht="21" customHeight="1" hidden="1">
      <c r="C526" s="944" t="s">
        <v>706</v>
      </c>
      <c r="R526" s="125"/>
      <c r="S526" s="125"/>
      <c r="T526" s="125"/>
      <c r="U526" s="125"/>
      <c r="X526" s="106"/>
      <c r="Y526" s="105"/>
      <c r="Z526" s="105"/>
      <c r="AA526" s="105"/>
      <c r="AB526" s="105"/>
      <c r="AC526" s="106"/>
      <c r="AD526" s="133"/>
      <c r="AE526" s="105"/>
      <c r="AF526" s="105"/>
      <c r="AG526" s="105"/>
      <c r="AH526" s="105"/>
      <c r="AI526" s="105"/>
      <c r="AM526" s="645"/>
      <c r="BG526" s="647"/>
      <c r="BH526" s="647"/>
      <c r="BI526" s="647"/>
      <c r="BJ526" s="647"/>
      <c r="BK526" s="647"/>
      <c r="BL526" s="647"/>
      <c r="BM526" s="616"/>
      <c r="BN526" s="616"/>
      <c r="BO526" s="616"/>
      <c r="BP526" s="616"/>
      <c r="BQ526" s="616"/>
      <c r="BR526" s="616"/>
      <c r="BS526" s="616"/>
      <c r="BT526" s="616"/>
      <c r="BW526" s="608"/>
      <c r="BX526" s="609"/>
    </row>
    <row r="527" spans="3:76" ht="21" customHeight="1" hidden="1">
      <c r="C527" s="1032" t="s">
        <v>707</v>
      </c>
      <c r="R527" s="125"/>
      <c r="S527" s="125"/>
      <c r="T527" s="125"/>
      <c r="U527" s="125"/>
      <c r="X527" s="106"/>
      <c r="Y527" s="105"/>
      <c r="Z527" s="105"/>
      <c r="AA527" s="105"/>
      <c r="AB527" s="105"/>
      <c r="AC527" s="106"/>
      <c r="AD527" s="133"/>
      <c r="AE527" s="105"/>
      <c r="AF527" s="105"/>
      <c r="AG527" s="105"/>
      <c r="AH527" s="105"/>
      <c r="AI527" s="105"/>
      <c r="AM527" s="645"/>
      <c r="BG527" s="647"/>
      <c r="BH527" s="647"/>
      <c r="BI527" s="647"/>
      <c r="BJ527" s="647"/>
      <c r="BK527" s="647"/>
      <c r="BL527" s="647"/>
      <c r="BM527" s="616"/>
      <c r="BN527" s="616"/>
      <c r="BO527" s="616"/>
      <c r="BP527" s="616"/>
      <c r="BQ527" s="616"/>
      <c r="BR527" s="616"/>
      <c r="BS527" s="616"/>
      <c r="BT527" s="616"/>
      <c r="BW527" s="608"/>
      <c r="BX527" s="609"/>
    </row>
    <row r="528" spans="18:76" ht="1.5" customHeight="1">
      <c r="R528" s="125"/>
      <c r="S528" s="125"/>
      <c r="T528" s="125"/>
      <c r="U528" s="125"/>
      <c r="X528" s="88"/>
      <c r="Y528" s="97"/>
      <c r="Z528" s="97"/>
      <c r="AA528" s="97"/>
      <c r="AB528" s="97"/>
      <c r="AC528" s="128"/>
      <c r="AD528" s="133"/>
      <c r="AE528" s="97"/>
      <c r="AF528" s="97"/>
      <c r="AG528" s="97"/>
      <c r="AH528" s="97"/>
      <c r="AI528" s="97"/>
      <c r="AM528" s="645"/>
      <c r="BG528" s="647"/>
      <c r="BH528" s="647"/>
      <c r="BI528" s="647"/>
      <c r="BJ528" s="647"/>
      <c r="BK528" s="647"/>
      <c r="BL528" s="647"/>
      <c r="BM528" s="616"/>
      <c r="BN528" s="616"/>
      <c r="BO528" s="616"/>
      <c r="BP528" s="616"/>
      <c r="BQ528" s="616"/>
      <c r="BR528" s="616"/>
      <c r="BS528" s="616"/>
      <c r="BT528" s="616"/>
      <c r="BW528" s="608"/>
      <c r="BX528" s="609"/>
    </row>
    <row r="529" spans="1:78" s="94" customFormat="1" ht="19.5" customHeight="1" thickBot="1">
      <c r="A529" s="60"/>
      <c r="B529" s="61"/>
      <c r="C529" s="98" t="s">
        <v>355</v>
      </c>
      <c r="D529" s="98"/>
      <c r="E529" s="98"/>
      <c r="F529" s="98"/>
      <c r="G529" s="98"/>
      <c r="H529" s="98"/>
      <c r="I529" s="98"/>
      <c r="J529" s="98"/>
      <c r="K529" s="98"/>
      <c r="L529" s="98"/>
      <c r="M529" s="98"/>
      <c r="N529" s="98"/>
      <c r="O529" s="98"/>
      <c r="P529" s="98"/>
      <c r="Q529" s="98"/>
      <c r="R529" s="98"/>
      <c r="S529" s="98"/>
      <c r="T529" s="99"/>
      <c r="U529" s="62"/>
      <c r="V529" s="62"/>
      <c r="W529" s="62"/>
      <c r="X529" s="100"/>
      <c r="Y529" s="101">
        <f>SUBTOTAL(9,X519:AB528)</f>
        <v>4921963</v>
      </c>
      <c r="Z529" s="101"/>
      <c r="AA529" s="101"/>
      <c r="AB529" s="101"/>
      <c r="AC529" s="90"/>
      <c r="AD529" s="133"/>
      <c r="AE529" s="101">
        <f>SUBTOTAL(9,AE519:AI528)</f>
        <v>214884873</v>
      </c>
      <c r="AF529" s="101"/>
      <c r="AG529" s="101"/>
      <c r="AH529" s="101"/>
      <c r="AI529" s="101"/>
      <c r="AK529" s="61"/>
      <c r="AL529" s="61"/>
      <c r="AM529" s="104"/>
      <c r="AN529" s="62"/>
      <c r="AO529" s="62"/>
      <c r="AP529" s="62"/>
      <c r="AQ529" s="62"/>
      <c r="AR529" s="62"/>
      <c r="AS529" s="62"/>
      <c r="AT529" s="62"/>
      <c r="AU529" s="62"/>
      <c r="AV529" s="62"/>
      <c r="AW529" s="62"/>
      <c r="AX529" s="62"/>
      <c r="AY529" s="62"/>
      <c r="AZ529" s="62"/>
      <c r="BA529" s="62"/>
      <c r="BB529" s="62"/>
      <c r="BC529" s="62"/>
      <c r="BD529" s="62"/>
      <c r="BE529" s="62"/>
      <c r="BF529" s="62"/>
      <c r="BG529" s="648"/>
      <c r="BH529" s="648"/>
      <c r="BI529" s="648"/>
      <c r="BJ529" s="648"/>
      <c r="BK529" s="648"/>
      <c r="BL529" s="648"/>
      <c r="BM529" s="489"/>
      <c r="BN529" s="489"/>
      <c r="BO529" s="489"/>
      <c r="BP529" s="489"/>
      <c r="BQ529" s="489"/>
      <c r="BR529" s="489"/>
      <c r="BS529" s="489"/>
      <c r="BT529" s="489"/>
      <c r="BU529" s="638">
        <f>'[1]Bao cao'!Y190-Y529</f>
        <v>1193680122</v>
      </c>
      <c r="BV529" s="638">
        <f>'[1]Bao cao'!AG190-AE529</f>
        <v>1381180592</v>
      </c>
      <c r="BW529" s="626"/>
      <c r="BX529" s="627"/>
      <c r="BY529" s="124"/>
      <c r="BZ529" s="619"/>
    </row>
    <row r="530" spans="3:76" ht="18.75" customHeight="1" thickTop="1">
      <c r="C530" s="60"/>
      <c r="D530" s="60"/>
      <c r="E530" s="60"/>
      <c r="F530" s="60"/>
      <c r="G530" s="60"/>
      <c r="H530" s="60"/>
      <c r="I530" s="60"/>
      <c r="J530" s="60"/>
      <c r="K530" s="60"/>
      <c r="L530" s="60"/>
      <c r="M530" s="60"/>
      <c r="N530" s="60"/>
      <c r="O530" s="60"/>
      <c r="P530" s="60"/>
      <c r="Q530" s="60"/>
      <c r="R530" s="60"/>
      <c r="S530" s="60"/>
      <c r="T530" s="99"/>
      <c r="X530" s="100"/>
      <c r="Y530" s="100"/>
      <c r="Z530" s="100"/>
      <c r="AA530" s="100"/>
      <c r="AB530" s="100"/>
      <c r="AD530" s="120"/>
      <c r="AE530" s="102"/>
      <c r="AF530" s="102"/>
      <c r="AG530" s="102"/>
      <c r="AH530" s="102"/>
      <c r="AI530" s="102"/>
      <c r="AM530" s="645"/>
      <c r="BG530" s="647"/>
      <c r="BH530" s="647"/>
      <c r="BI530" s="647"/>
      <c r="BJ530" s="647"/>
      <c r="BK530" s="647"/>
      <c r="BL530" s="647"/>
      <c r="BM530" s="616"/>
      <c r="BN530" s="616"/>
      <c r="BO530" s="616"/>
      <c r="BP530" s="616"/>
      <c r="BQ530" s="616"/>
      <c r="BR530" s="616"/>
      <c r="BS530" s="616"/>
      <c r="BT530" s="616"/>
      <c r="BW530" s="608"/>
      <c r="BX530" s="609"/>
    </row>
    <row r="531" spans="1:76" ht="19.5" customHeight="1">
      <c r="A531" s="78" t="s">
        <v>198</v>
      </c>
      <c r="B531" s="61" t="s">
        <v>349</v>
      </c>
      <c r="C531" s="61" t="s">
        <v>708</v>
      </c>
      <c r="D531" s="60"/>
      <c r="E531" s="60"/>
      <c r="F531" s="60"/>
      <c r="G531" s="60"/>
      <c r="H531" s="60"/>
      <c r="I531" s="60"/>
      <c r="J531" s="60"/>
      <c r="K531" s="60"/>
      <c r="L531" s="60"/>
      <c r="M531" s="60"/>
      <c r="N531" s="60"/>
      <c r="O531" s="60"/>
      <c r="P531" s="60"/>
      <c r="Q531" s="60"/>
      <c r="R531" s="60"/>
      <c r="S531" s="60"/>
      <c r="T531" s="99"/>
      <c r="X531" s="100"/>
      <c r="Y531" s="100"/>
      <c r="Z531" s="100"/>
      <c r="AA531" s="100"/>
      <c r="AB531" s="100"/>
      <c r="AD531" s="120"/>
      <c r="AE531" s="102"/>
      <c r="AF531" s="102"/>
      <c r="AG531" s="102"/>
      <c r="AH531" s="102"/>
      <c r="AI531" s="102"/>
      <c r="AM531" s="645"/>
      <c r="BG531" s="647"/>
      <c r="BH531" s="647"/>
      <c r="BI531" s="647"/>
      <c r="BJ531" s="647"/>
      <c r="BK531" s="647"/>
      <c r="BL531" s="647"/>
      <c r="BM531" s="616"/>
      <c r="BN531" s="616"/>
      <c r="BO531" s="616"/>
      <c r="BP531" s="616"/>
      <c r="BQ531" s="616"/>
      <c r="BR531" s="616"/>
      <c r="BS531" s="616"/>
      <c r="BT531" s="616"/>
      <c r="BW531" s="608"/>
      <c r="BX531" s="609"/>
    </row>
    <row r="532" spans="3:76" ht="16.5" customHeight="1">
      <c r="C532" s="60"/>
      <c r="D532" s="60"/>
      <c r="E532" s="60"/>
      <c r="F532" s="60"/>
      <c r="G532" s="60"/>
      <c r="H532" s="60"/>
      <c r="I532" s="60"/>
      <c r="J532" s="60"/>
      <c r="K532" s="60"/>
      <c r="L532" s="60"/>
      <c r="M532" s="60"/>
      <c r="N532" s="60"/>
      <c r="O532" s="60"/>
      <c r="P532" s="60"/>
      <c r="Q532" s="60"/>
      <c r="R532" s="60"/>
      <c r="S532" s="60"/>
      <c r="T532" s="99"/>
      <c r="X532" s="497"/>
      <c r="Y532" s="85" t="str">
        <f>Y518</f>
        <v>Quý 1/2013</v>
      </c>
      <c r="Z532" s="85"/>
      <c r="AA532" s="85"/>
      <c r="AB532" s="85"/>
      <c r="AE532" s="496" t="str">
        <f>AE518</f>
        <v>Quý 1/2012</v>
      </c>
      <c r="AF532" s="85"/>
      <c r="AG532" s="85"/>
      <c r="AH532" s="85"/>
      <c r="AI532" s="85"/>
      <c r="AM532" s="645"/>
      <c r="BG532" s="647"/>
      <c r="BH532" s="647"/>
      <c r="BI532" s="647"/>
      <c r="BJ532" s="647"/>
      <c r="BK532" s="647"/>
      <c r="BL532" s="647"/>
      <c r="BM532" s="616"/>
      <c r="BN532" s="616"/>
      <c r="BO532" s="616"/>
      <c r="BP532" s="616"/>
      <c r="BQ532" s="616"/>
      <c r="BR532" s="616"/>
      <c r="BS532" s="616"/>
      <c r="BT532" s="616"/>
      <c r="BW532" s="608"/>
      <c r="BX532" s="609"/>
    </row>
    <row r="533" spans="3:76" ht="19.5" customHeight="1">
      <c r="C533" s="62" t="s">
        <v>709</v>
      </c>
      <c r="R533" s="81"/>
      <c r="S533" s="122"/>
      <c r="T533" s="122"/>
      <c r="U533" s="81"/>
      <c r="X533" s="88"/>
      <c r="Y533" s="89">
        <v>1663813</v>
      </c>
      <c r="Z533" s="89"/>
      <c r="AA533" s="89"/>
      <c r="AB533" s="89"/>
      <c r="AC533" s="90"/>
      <c r="AD533" s="133"/>
      <c r="AE533" s="89">
        <v>1115208</v>
      </c>
      <c r="AF533" s="89"/>
      <c r="AG533" s="89"/>
      <c r="AH533" s="89"/>
      <c r="AI533" s="89"/>
      <c r="AM533" s="518" t="s">
        <v>709</v>
      </c>
      <c r="BG533" s="615"/>
      <c r="BH533" s="615"/>
      <c r="BI533" s="615"/>
      <c r="BJ533" s="615"/>
      <c r="BK533" s="615"/>
      <c r="BL533" s="615"/>
      <c r="BM533" s="616"/>
      <c r="BN533" s="615"/>
      <c r="BO533" s="615"/>
      <c r="BP533" s="615"/>
      <c r="BQ533" s="615"/>
      <c r="BR533" s="615"/>
      <c r="BS533" s="615"/>
      <c r="BT533" s="616"/>
      <c r="BU533" s="622"/>
      <c r="BV533" s="622"/>
      <c r="BW533" s="608"/>
      <c r="BX533" s="609"/>
    </row>
    <row r="534" spans="3:76" ht="19.5" customHeight="1">
      <c r="C534" s="62" t="s">
        <v>710</v>
      </c>
      <c r="R534" s="81"/>
      <c r="S534" s="122"/>
      <c r="T534" s="122"/>
      <c r="U534" s="81"/>
      <c r="X534" s="88"/>
      <c r="Y534" s="91"/>
      <c r="Z534" s="91"/>
      <c r="AA534" s="91"/>
      <c r="AB534" s="91"/>
      <c r="AC534" s="90"/>
      <c r="AD534" s="133"/>
      <c r="AE534" s="91">
        <v>65156500</v>
      </c>
      <c r="AF534" s="91"/>
      <c r="AG534" s="91"/>
      <c r="AH534" s="91"/>
      <c r="AI534" s="91"/>
      <c r="AM534" s="518" t="s">
        <v>930</v>
      </c>
      <c r="BG534" s="615"/>
      <c r="BH534" s="615"/>
      <c r="BI534" s="615"/>
      <c r="BJ534" s="615"/>
      <c r="BK534" s="615"/>
      <c r="BL534" s="615"/>
      <c r="BM534" s="616"/>
      <c r="BN534" s="615"/>
      <c r="BO534" s="615"/>
      <c r="BP534" s="615"/>
      <c r="BQ534" s="615"/>
      <c r="BR534" s="615"/>
      <c r="BS534" s="615"/>
      <c r="BT534" s="616"/>
      <c r="BV534" s="622"/>
      <c r="BW534" s="608"/>
      <c r="BX534" s="609"/>
    </row>
    <row r="535" spans="3:76" ht="15">
      <c r="C535" s="62" t="s">
        <v>711</v>
      </c>
      <c r="R535" s="81"/>
      <c r="S535" s="122"/>
      <c r="T535" s="122"/>
      <c r="U535" s="81"/>
      <c r="X535" s="88"/>
      <c r="Y535" s="91"/>
      <c r="Z535" s="91"/>
      <c r="AA535" s="91"/>
      <c r="AB535" s="91"/>
      <c r="AC535" s="90"/>
      <c r="AD535" s="133"/>
      <c r="AE535" s="91">
        <v>119600000</v>
      </c>
      <c r="AF535" s="91"/>
      <c r="AG535" s="91"/>
      <c r="AH535" s="91"/>
      <c r="AI535" s="91"/>
      <c r="AM535" s="518" t="s">
        <v>711</v>
      </c>
      <c r="BG535" s="615"/>
      <c r="BH535" s="615"/>
      <c r="BI535" s="615"/>
      <c r="BJ535" s="615"/>
      <c r="BK535" s="615"/>
      <c r="BL535" s="615"/>
      <c r="BM535" s="616"/>
      <c r="BN535" s="615"/>
      <c r="BO535" s="615"/>
      <c r="BP535" s="615"/>
      <c r="BQ535" s="615"/>
      <c r="BR535" s="615"/>
      <c r="BS535" s="615"/>
      <c r="BT535" s="616"/>
      <c r="BW535" s="608"/>
      <c r="BX535" s="609"/>
    </row>
    <row r="536" spans="3:76" ht="15" hidden="1">
      <c r="C536" s="62" t="s">
        <v>712</v>
      </c>
      <c r="R536" s="81"/>
      <c r="S536" s="122"/>
      <c r="T536" s="122"/>
      <c r="U536" s="81"/>
      <c r="X536" s="88"/>
      <c r="Y536" s="91"/>
      <c r="Z536" s="91"/>
      <c r="AA536" s="91"/>
      <c r="AB536" s="91"/>
      <c r="AC536" s="90"/>
      <c r="AD536" s="133"/>
      <c r="AE536" s="91"/>
      <c r="AF536" s="91"/>
      <c r="AG536" s="91"/>
      <c r="AH536" s="91"/>
      <c r="AI536" s="91"/>
      <c r="AM536" s="518" t="s">
        <v>712</v>
      </c>
      <c r="BG536" s="615"/>
      <c r="BH536" s="615"/>
      <c r="BI536" s="615"/>
      <c r="BJ536" s="615"/>
      <c r="BK536" s="615"/>
      <c r="BL536" s="615"/>
      <c r="BM536" s="616"/>
      <c r="BN536" s="615"/>
      <c r="BO536" s="615"/>
      <c r="BP536" s="615"/>
      <c r="BQ536" s="615"/>
      <c r="BR536" s="615"/>
      <c r="BS536" s="615"/>
      <c r="BT536" s="616"/>
      <c r="BW536" s="608"/>
      <c r="BX536" s="609"/>
    </row>
    <row r="537" spans="3:76" ht="15" hidden="1">
      <c r="C537" s="62" t="s">
        <v>713</v>
      </c>
      <c r="R537" s="81"/>
      <c r="S537" s="125"/>
      <c r="T537" s="125"/>
      <c r="U537" s="81"/>
      <c r="X537" s="88"/>
      <c r="Y537" s="91"/>
      <c r="Z537" s="91"/>
      <c r="AA537" s="91"/>
      <c r="AB537" s="91"/>
      <c r="AC537" s="90"/>
      <c r="AD537" s="133"/>
      <c r="AE537" s="91"/>
      <c r="AF537" s="91"/>
      <c r="AG537" s="91"/>
      <c r="AH537" s="91"/>
      <c r="AI537" s="91"/>
      <c r="BG537" s="616"/>
      <c r="BH537" s="616"/>
      <c r="BI537" s="616"/>
      <c r="BJ537" s="616"/>
      <c r="BK537" s="616"/>
      <c r="BL537" s="616"/>
      <c r="BM537" s="616"/>
      <c r="BN537" s="616"/>
      <c r="BO537" s="616"/>
      <c r="BP537" s="616"/>
      <c r="BQ537" s="616"/>
      <c r="BR537" s="616"/>
      <c r="BS537" s="616"/>
      <c r="BT537" s="616"/>
      <c r="BW537" s="608"/>
      <c r="BX537" s="609"/>
    </row>
    <row r="538" spans="3:76" ht="15" hidden="1">
      <c r="C538" s="62" t="s">
        <v>714</v>
      </c>
      <c r="R538" s="81"/>
      <c r="S538" s="125"/>
      <c r="T538" s="125"/>
      <c r="U538" s="81"/>
      <c r="X538" s="88"/>
      <c r="Y538" s="91"/>
      <c r="Z538" s="91"/>
      <c r="AA538" s="91"/>
      <c r="AB538" s="91"/>
      <c r="AC538" s="90"/>
      <c r="AD538" s="133"/>
      <c r="AE538" s="91"/>
      <c r="AF538" s="91"/>
      <c r="AG538" s="91"/>
      <c r="AH538" s="91"/>
      <c r="AI538" s="91"/>
      <c r="BG538" s="616"/>
      <c r="BH538" s="616"/>
      <c r="BI538" s="616"/>
      <c r="BJ538" s="616"/>
      <c r="BK538" s="616"/>
      <c r="BL538" s="616"/>
      <c r="BM538" s="616"/>
      <c r="BN538" s="616"/>
      <c r="BO538" s="616"/>
      <c r="BP538" s="616"/>
      <c r="BQ538" s="616"/>
      <c r="BR538" s="616"/>
      <c r="BS538" s="616"/>
      <c r="BT538" s="616"/>
      <c r="BW538" s="608"/>
      <c r="BX538" s="609"/>
    </row>
    <row r="539" spans="3:76" ht="15" hidden="1">
      <c r="C539" s="62" t="s">
        <v>715</v>
      </c>
      <c r="R539" s="81"/>
      <c r="S539" s="122"/>
      <c r="T539" s="122"/>
      <c r="U539" s="81"/>
      <c r="X539" s="88"/>
      <c r="Y539" s="105"/>
      <c r="Z539" s="105"/>
      <c r="AA539" s="105"/>
      <c r="AB539" s="105"/>
      <c r="AC539" s="90"/>
      <c r="AD539" s="133"/>
      <c r="AE539" s="91"/>
      <c r="AF539" s="91"/>
      <c r="AG539" s="91"/>
      <c r="AH539" s="91"/>
      <c r="AI539" s="91"/>
      <c r="AM539" s="518" t="s">
        <v>715</v>
      </c>
      <c r="BG539" s="615"/>
      <c r="BH539" s="615"/>
      <c r="BI539" s="615"/>
      <c r="BJ539" s="615"/>
      <c r="BK539" s="615"/>
      <c r="BL539" s="615"/>
      <c r="BM539" s="616"/>
      <c r="BN539" s="615"/>
      <c r="BO539" s="615"/>
      <c r="BP539" s="615"/>
      <c r="BQ539" s="615"/>
      <c r="BR539" s="615"/>
      <c r="BS539" s="615"/>
      <c r="BT539" s="616"/>
      <c r="BW539" s="608"/>
      <c r="BX539" s="609"/>
    </row>
    <row r="540" spans="3:76" ht="19.5" customHeight="1" hidden="1">
      <c r="C540" s="62" t="s">
        <v>716</v>
      </c>
      <c r="R540" s="81"/>
      <c r="S540" s="122"/>
      <c r="T540" s="122"/>
      <c r="U540" s="81"/>
      <c r="X540" s="88"/>
      <c r="Y540" s="97"/>
      <c r="Z540" s="97"/>
      <c r="AA540" s="97"/>
      <c r="AB540" s="97"/>
      <c r="AC540" s="90"/>
      <c r="AD540" s="133"/>
      <c r="AE540" s="97"/>
      <c r="AF540" s="97"/>
      <c r="AG540" s="97"/>
      <c r="AH540" s="97"/>
      <c r="AI540" s="97"/>
      <c r="AM540" s="518" t="s">
        <v>716</v>
      </c>
      <c r="BG540" s="615"/>
      <c r="BH540" s="615"/>
      <c r="BI540" s="615"/>
      <c r="BJ540" s="615"/>
      <c r="BK540" s="615"/>
      <c r="BL540" s="615"/>
      <c r="BM540" s="616"/>
      <c r="BN540" s="615"/>
      <c r="BO540" s="615"/>
      <c r="BP540" s="615"/>
      <c r="BQ540" s="615"/>
      <c r="BR540" s="615"/>
      <c r="BS540" s="615"/>
      <c r="BT540" s="616"/>
      <c r="BW540" s="608"/>
      <c r="BX540" s="609"/>
    </row>
    <row r="541" spans="1:78" s="94" customFormat="1" ht="19.5" customHeight="1" thickBot="1">
      <c r="A541" s="60"/>
      <c r="B541" s="61"/>
      <c r="C541" s="98" t="s">
        <v>355</v>
      </c>
      <c r="D541" s="98"/>
      <c r="E541" s="98"/>
      <c r="F541" s="98"/>
      <c r="G541" s="98"/>
      <c r="H541" s="98"/>
      <c r="I541" s="98"/>
      <c r="J541" s="98"/>
      <c r="K541" s="98"/>
      <c r="L541" s="98"/>
      <c r="M541" s="98"/>
      <c r="N541" s="98"/>
      <c r="O541" s="98"/>
      <c r="P541" s="98"/>
      <c r="Q541" s="98"/>
      <c r="R541" s="98"/>
      <c r="S541" s="98"/>
      <c r="T541" s="99"/>
      <c r="U541" s="62"/>
      <c r="V541" s="62"/>
      <c r="W541" s="62"/>
      <c r="X541" s="100"/>
      <c r="Y541" s="101">
        <f>SUBTOTAL(9,X533:AB540)</f>
        <v>1663813</v>
      </c>
      <c r="Z541" s="101"/>
      <c r="AA541" s="101"/>
      <c r="AB541" s="101"/>
      <c r="AC541" s="90"/>
      <c r="AD541" s="133"/>
      <c r="AE541" s="101">
        <f>SUBTOTAL(9,AE533:AI540)</f>
        <v>185871708</v>
      </c>
      <c r="AF541" s="101"/>
      <c r="AG541" s="101"/>
      <c r="AH541" s="101"/>
      <c r="AI541" s="101"/>
      <c r="AK541" s="61"/>
      <c r="AL541" s="61"/>
      <c r="AM541" s="62"/>
      <c r="AN541" s="62"/>
      <c r="AO541" s="62"/>
      <c r="AP541" s="62"/>
      <c r="AQ541" s="62"/>
      <c r="AR541" s="62"/>
      <c r="AS541" s="62"/>
      <c r="AT541" s="62"/>
      <c r="AU541" s="62"/>
      <c r="AV541" s="62"/>
      <c r="AW541" s="62"/>
      <c r="AX541" s="62"/>
      <c r="AY541" s="62"/>
      <c r="AZ541" s="62"/>
      <c r="BA541" s="62"/>
      <c r="BB541" s="62"/>
      <c r="BC541" s="62"/>
      <c r="BD541" s="62"/>
      <c r="BE541" s="62"/>
      <c r="BF541" s="62"/>
      <c r="BG541" s="388"/>
      <c r="BH541" s="388"/>
      <c r="BI541" s="388"/>
      <c r="BJ541" s="388"/>
      <c r="BK541" s="388"/>
      <c r="BL541" s="388"/>
      <c r="BM541" s="62"/>
      <c r="BN541" s="62"/>
      <c r="BO541" s="62"/>
      <c r="BP541" s="62"/>
      <c r="BQ541" s="62"/>
      <c r="BR541" s="62"/>
      <c r="BS541" s="62"/>
      <c r="BT541" s="62"/>
      <c r="BU541" s="638">
        <f>'[1]Bao cao'!Y194-Y541</f>
        <v>385988580</v>
      </c>
      <c r="BV541" s="638">
        <f>'[1]Bao cao'!AG194-AE541</f>
        <v>407823812</v>
      </c>
      <c r="BW541" s="626"/>
      <c r="BX541" s="627"/>
      <c r="BZ541" s="619"/>
    </row>
    <row r="542" spans="1:78" s="94" customFormat="1" ht="18.75" customHeight="1" thickTop="1">
      <c r="A542" s="60"/>
      <c r="B542" s="61"/>
      <c r="C542" s="61"/>
      <c r="D542" s="61"/>
      <c r="E542" s="61"/>
      <c r="F542" s="61"/>
      <c r="G542" s="61"/>
      <c r="H542" s="61"/>
      <c r="I542" s="61"/>
      <c r="J542" s="61"/>
      <c r="K542" s="61"/>
      <c r="L542" s="61"/>
      <c r="M542" s="61"/>
      <c r="N542" s="61"/>
      <c r="O542" s="61"/>
      <c r="P542" s="61"/>
      <c r="Q542" s="61"/>
      <c r="R542" s="61"/>
      <c r="S542" s="61"/>
      <c r="T542" s="99"/>
      <c r="U542" s="62"/>
      <c r="V542" s="62"/>
      <c r="W542" s="62"/>
      <c r="X542" s="100"/>
      <c r="Y542" s="135"/>
      <c r="Z542" s="135"/>
      <c r="AA542" s="135"/>
      <c r="AB542" s="135"/>
      <c r="AC542" s="90"/>
      <c r="AD542" s="133"/>
      <c r="AE542" s="135"/>
      <c r="AF542" s="135"/>
      <c r="AG542" s="135"/>
      <c r="AH542" s="135"/>
      <c r="AI542" s="135"/>
      <c r="AK542" s="61"/>
      <c r="AL542" s="61"/>
      <c r="AM542" s="62"/>
      <c r="AN542" s="62"/>
      <c r="AO542" s="62"/>
      <c r="AP542" s="62"/>
      <c r="AQ542" s="62"/>
      <c r="AR542" s="62"/>
      <c r="AS542" s="62"/>
      <c r="AT542" s="62"/>
      <c r="AU542" s="62"/>
      <c r="AV542" s="62"/>
      <c r="AW542" s="62"/>
      <c r="AX542" s="62"/>
      <c r="AY542" s="62"/>
      <c r="AZ542" s="62"/>
      <c r="BA542" s="62"/>
      <c r="BB542" s="62"/>
      <c r="BC542" s="62"/>
      <c r="BD542" s="62"/>
      <c r="BE542" s="62"/>
      <c r="BF542" s="62"/>
      <c r="BG542" s="62"/>
      <c r="BH542" s="62"/>
      <c r="BI542" s="62"/>
      <c r="BJ542" s="62"/>
      <c r="BK542" s="62"/>
      <c r="BL542" s="62"/>
      <c r="BM542" s="62"/>
      <c r="BN542" s="62"/>
      <c r="BO542" s="62"/>
      <c r="BP542" s="62"/>
      <c r="BQ542" s="62"/>
      <c r="BR542" s="62"/>
      <c r="BS542" s="62"/>
      <c r="BT542" s="62"/>
      <c r="BU542" s="638"/>
      <c r="BV542" s="638"/>
      <c r="BW542" s="626"/>
      <c r="BX542" s="627"/>
      <c r="BZ542" s="619"/>
    </row>
    <row r="543" spans="3:76" ht="35.25" customHeight="1" hidden="1">
      <c r="C543" s="60"/>
      <c r="D543" s="60"/>
      <c r="E543" s="60"/>
      <c r="F543" s="60"/>
      <c r="G543" s="60"/>
      <c r="H543" s="60"/>
      <c r="I543" s="60"/>
      <c r="J543" s="60"/>
      <c r="K543" s="60"/>
      <c r="L543" s="60"/>
      <c r="M543" s="60"/>
      <c r="N543" s="60"/>
      <c r="O543" s="60"/>
      <c r="P543" s="60"/>
      <c r="Q543" s="60"/>
      <c r="R543" s="60"/>
      <c r="S543" s="60"/>
      <c r="T543" s="99"/>
      <c r="W543" s="100"/>
      <c r="X543" s="100"/>
      <c r="Y543" s="100"/>
      <c r="Z543" s="100"/>
      <c r="AA543" s="100"/>
      <c r="AB543" s="100"/>
      <c r="AD543" s="102"/>
      <c r="AE543" s="102"/>
      <c r="AF543" s="102"/>
      <c r="AG543" s="102"/>
      <c r="AH543" s="102"/>
      <c r="AI543" s="102"/>
      <c r="BU543" s="622"/>
      <c r="BV543" s="622"/>
      <c r="BW543" s="608"/>
      <c r="BX543" s="609"/>
    </row>
    <row r="544" spans="1:76" ht="18" customHeight="1">
      <c r="A544" s="498" t="s">
        <v>200</v>
      </c>
      <c r="B544" s="99" t="s">
        <v>349</v>
      </c>
      <c r="C544" s="119" t="s">
        <v>717</v>
      </c>
      <c r="D544" s="81"/>
      <c r="E544" s="81"/>
      <c r="F544" s="81"/>
      <c r="G544" s="81"/>
      <c r="H544" s="81"/>
      <c r="I544" s="81"/>
      <c r="J544" s="81"/>
      <c r="K544" s="81"/>
      <c r="L544" s="81"/>
      <c r="M544" s="81"/>
      <c r="N544" s="81"/>
      <c r="O544" s="81"/>
      <c r="P544" s="81"/>
      <c r="Q544" s="81"/>
      <c r="R544" s="81"/>
      <c r="S544" s="81"/>
      <c r="T544" s="81"/>
      <c r="U544" s="81"/>
      <c r="V544" s="81"/>
      <c r="W544" s="81"/>
      <c r="X544" s="81"/>
      <c r="Y544" s="81"/>
      <c r="Z544" s="81"/>
      <c r="AA544" s="81"/>
      <c r="AB544" s="81"/>
      <c r="AC544" s="81"/>
      <c r="AD544" s="324"/>
      <c r="AE544" s="324"/>
      <c r="AF544" s="324"/>
      <c r="AG544" s="324"/>
      <c r="AH544" s="324"/>
      <c r="AI544" s="324"/>
      <c r="BW544" s="608"/>
      <c r="BX544" s="609"/>
    </row>
    <row r="545" spans="1:76" ht="16.5" customHeight="1">
      <c r="A545" s="83"/>
      <c r="B545" s="99"/>
      <c r="C545" s="117"/>
      <c r="D545" s="117"/>
      <c r="E545" s="117"/>
      <c r="F545" s="117"/>
      <c r="G545" s="117"/>
      <c r="H545" s="117"/>
      <c r="I545" s="117"/>
      <c r="J545" s="117"/>
      <c r="K545" s="117"/>
      <c r="L545" s="117"/>
      <c r="M545" s="117"/>
      <c r="N545" s="117"/>
      <c r="O545" s="117"/>
      <c r="P545" s="117"/>
      <c r="Q545" s="117"/>
      <c r="R545" s="117"/>
      <c r="S545" s="117"/>
      <c r="T545" s="117"/>
      <c r="U545" s="117"/>
      <c r="V545" s="117"/>
      <c r="X545" s="473"/>
      <c r="Y545" s="85" t="str">
        <f>Y532</f>
        <v>Quý 1/2013</v>
      </c>
      <c r="Z545" s="85"/>
      <c r="AA545" s="85"/>
      <c r="AB545" s="85"/>
      <c r="AE545" s="496" t="str">
        <f>AE532</f>
        <v>Quý 1/2012</v>
      </c>
      <c r="AF545" s="85"/>
      <c r="AG545" s="85"/>
      <c r="AH545" s="85"/>
      <c r="AI545" s="85"/>
      <c r="BW545" s="608"/>
      <c r="BX545" s="609"/>
    </row>
    <row r="546" spans="1:76" ht="17.25" customHeight="1">
      <c r="A546" s="83"/>
      <c r="B546" s="99"/>
      <c r="C546" s="499" t="s">
        <v>718</v>
      </c>
      <c r="D546" s="99"/>
      <c r="E546" s="99"/>
      <c r="F546" s="99"/>
      <c r="G546" s="99"/>
      <c r="H546" s="99"/>
      <c r="I546" s="99"/>
      <c r="J546" s="99"/>
      <c r="K546" s="99"/>
      <c r="L546" s="99"/>
      <c r="M546" s="99"/>
      <c r="N546" s="99"/>
      <c r="O546" s="99"/>
      <c r="P546" s="99"/>
      <c r="Q546" s="99"/>
      <c r="R546" s="99"/>
      <c r="S546" s="99"/>
      <c r="T546" s="99"/>
      <c r="U546" s="81"/>
      <c r="V546" s="81"/>
      <c r="X546" s="106"/>
      <c r="Y546" s="89"/>
      <c r="Z546" s="89"/>
      <c r="AA546" s="89"/>
      <c r="AB546" s="89"/>
      <c r="AC546" s="106"/>
      <c r="AD546" s="133"/>
      <c r="AE546" s="89">
        <v>847500</v>
      </c>
      <c r="AF546" s="89"/>
      <c r="AG546" s="89"/>
      <c r="AH546" s="89"/>
      <c r="AI546" s="89"/>
      <c r="BW546" s="608"/>
      <c r="BX546" s="609"/>
    </row>
    <row r="547" spans="1:76" ht="17.25" customHeight="1" hidden="1">
      <c r="A547" s="83"/>
      <c r="B547" s="99"/>
      <c r="C547" s="81" t="s">
        <v>719</v>
      </c>
      <c r="D547" s="81"/>
      <c r="E547" s="81"/>
      <c r="F547" s="81"/>
      <c r="G547" s="81"/>
      <c r="H547" s="81"/>
      <c r="I547" s="81"/>
      <c r="J547" s="81"/>
      <c r="K547" s="81"/>
      <c r="L547" s="81"/>
      <c r="M547" s="81"/>
      <c r="N547" s="81"/>
      <c r="O547" s="81"/>
      <c r="P547" s="81"/>
      <c r="Q547" s="81"/>
      <c r="R547" s="81"/>
      <c r="S547" s="81"/>
      <c r="T547" s="81"/>
      <c r="U547" s="81"/>
      <c r="V547" s="81"/>
      <c r="X547" s="106"/>
      <c r="Y547" s="105"/>
      <c r="Z547" s="105"/>
      <c r="AA547" s="105"/>
      <c r="AB547" s="105"/>
      <c r="AC547" s="106"/>
      <c r="AD547" s="133"/>
      <c r="AE547" s="105"/>
      <c r="AF547" s="105"/>
      <c r="AG547" s="105"/>
      <c r="AH547" s="105"/>
      <c r="AI547" s="105"/>
      <c r="BW547" s="608"/>
      <c r="BX547" s="609"/>
    </row>
    <row r="548" spans="3:76" ht="17.25" customHeight="1" hidden="1">
      <c r="C548" s="62" t="s">
        <v>720</v>
      </c>
      <c r="R548" s="81"/>
      <c r="S548" s="125"/>
      <c r="T548" s="125"/>
      <c r="U548" s="81"/>
      <c r="X548" s="88"/>
      <c r="Y548" s="91"/>
      <c r="Z548" s="91"/>
      <c r="AA548" s="91"/>
      <c r="AB548" s="91"/>
      <c r="AC548" s="90"/>
      <c r="AD548" s="133"/>
      <c r="AE548" s="91"/>
      <c r="AF548" s="91"/>
      <c r="AG548" s="91"/>
      <c r="AH548" s="91"/>
      <c r="AI548" s="91"/>
      <c r="BG548" s="616"/>
      <c r="BH548" s="616"/>
      <c r="BI548" s="616"/>
      <c r="BJ548" s="616"/>
      <c r="BK548" s="616"/>
      <c r="BL548" s="616"/>
      <c r="BM548" s="616"/>
      <c r="BN548" s="616"/>
      <c r="BO548" s="616"/>
      <c r="BP548" s="616"/>
      <c r="BQ548" s="616"/>
      <c r="BR548" s="616"/>
      <c r="BS548" s="616"/>
      <c r="BT548" s="616"/>
      <c r="BW548" s="608"/>
      <c r="BX548" s="609"/>
    </row>
    <row r="549" spans="3:76" ht="17.25" customHeight="1">
      <c r="C549" s="62" t="s">
        <v>721</v>
      </c>
      <c r="R549" s="81"/>
      <c r="S549" s="125"/>
      <c r="T549" s="125"/>
      <c r="U549" s="81"/>
      <c r="X549" s="88"/>
      <c r="Y549" s="91"/>
      <c r="Z549" s="91"/>
      <c r="AA549" s="91"/>
      <c r="AB549" s="91"/>
      <c r="AC549" s="90"/>
      <c r="AD549" s="133"/>
      <c r="AE549" s="91"/>
      <c r="AF549" s="91"/>
      <c r="AG549" s="91"/>
      <c r="AH549" s="91"/>
      <c r="AI549" s="91"/>
      <c r="BG549" s="616"/>
      <c r="BH549" s="616"/>
      <c r="BI549" s="616"/>
      <c r="BJ549" s="616"/>
      <c r="BK549" s="616"/>
      <c r="BL549" s="616"/>
      <c r="BM549" s="616"/>
      <c r="BN549" s="616"/>
      <c r="BO549" s="616"/>
      <c r="BP549" s="616"/>
      <c r="BQ549" s="616"/>
      <c r="BR549" s="616"/>
      <c r="BS549" s="616"/>
      <c r="BT549" s="616"/>
      <c r="BW549" s="608"/>
      <c r="BX549" s="609"/>
    </row>
    <row r="550" spans="1:76" ht="17.25" customHeight="1">
      <c r="A550" s="83"/>
      <c r="B550" s="99"/>
      <c r="C550" s="81" t="s">
        <v>722</v>
      </c>
      <c r="D550" s="81"/>
      <c r="E550" s="81"/>
      <c r="F550" s="81"/>
      <c r="G550" s="81"/>
      <c r="H550" s="81"/>
      <c r="I550" s="81"/>
      <c r="J550" s="81"/>
      <c r="K550" s="81"/>
      <c r="L550" s="81"/>
      <c r="M550" s="81"/>
      <c r="N550" s="81"/>
      <c r="O550" s="81"/>
      <c r="P550" s="81"/>
      <c r="Q550" s="81"/>
      <c r="R550" s="81"/>
      <c r="S550" s="81"/>
      <c r="T550" s="81"/>
      <c r="U550" s="81"/>
      <c r="V550" s="81"/>
      <c r="X550" s="106"/>
      <c r="Y550" s="97">
        <v>6102846</v>
      </c>
      <c r="Z550" s="97"/>
      <c r="AA550" s="97"/>
      <c r="AB550" s="97"/>
      <c r="AC550" s="106"/>
      <c r="AD550" s="133"/>
      <c r="AE550" s="97"/>
      <c r="AF550" s="97"/>
      <c r="AG550" s="97"/>
      <c r="AH550" s="97"/>
      <c r="AI550" s="97"/>
      <c r="BW550" s="608"/>
      <c r="BX550" s="609"/>
    </row>
    <row r="551" spans="1:78" s="94" customFormat="1" ht="19.5" customHeight="1" thickBot="1">
      <c r="A551" s="83"/>
      <c r="B551" s="99"/>
      <c r="C551" s="99" t="s">
        <v>355</v>
      </c>
      <c r="D551" s="99"/>
      <c r="E551" s="99"/>
      <c r="F551" s="99"/>
      <c r="G551" s="99"/>
      <c r="H551" s="99"/>
      <c r="I551" s="99"/>
      <c r="J551" s="99"/>
      <c r="K551" s="99"/>
      <c r="L551" s="99"/>
      <c r="M551" s="99"/>
      <c r="N551" s="99"/>
      <c r="O551" s="99"/>
      <c r="P551" s="99"/>
      <c r="Q551" s="99"/>
      <c r="R551" s="99"/>
      <c r="S551" s="99"/>
      <c r="T551" s="99"/>
      <c r="U551" s="81"/>
      <c r="V551" s="81"/>
      <c r="W551" s="62"/>
      <c r="X551" s="500"/>
      <c r="Y551" s="101">
        <f>SUM(X546:AB550)</f>
        <v>6102846</v>
      </c>
      <c r="Z551" s="101"/>
      <c r="AA551" s="101"/>
      <c r="AB551" s="101"/>
      <c r="AC551" s="106"/>
      <c r="AD551" s="133"/>
      <c r="AE551" s="101">
        <f>SUM(AE546:AI550)</f>
        <v>847500</v>
      </c>
      <c r="AF551" s="101"/>
      <c r="AG551" s="101"/>
      <c r="AH551" s="101"/>
      <c r="AI551" s="101"/>
      <c r="AK551" s="61"/>
      <c r="AL551" s="61"/>
      <c r="AM551" s="62"/>
      <c r="AN551" s="62"/>
      <c r="AO551" s="62"/>
      <c r="AP551" s="62"/>
      <c r="AQ551" s="62"/>
      <c r="AR551" s="62"/>
      <c r="AS551" s="62"/>
      <c r="AT551" s="62"/>
      <c r="AU551" s="62"/>
      <c r="AV551" s="62"/>
      <c r="AW551" s="62"/>
      <c r="AX551" s="62"/>
      <c r="AY551" s="62"/>
      <c r="AZ551" s="62"/>
      <c r="BA551" s="62"/>
      <c r="BB551" s="62"/>
      <c r="BC551" s="62"/>
      <c r="BD551" s="62"/>
      <c r="BE551" s="62"/>
      <c r="BF551" s="62"/>
      <c r="BG551" s="62"/>
      <c r="BH551" s="62"/>
      <c r="BI551" s="62"/>
      <c r="BJ551" s="62"/>
      <c r="BK551" s="62"/>
      <c r="BL551" s="62"/>
      <c r="BM551" s="62"/>
      <c r="BN551" s="62"/>
      <c r="BO551" s="62"/>
      <c r="BP551" s="62"/>
      <c r="BQ551" s="62"/>
      <c r="BR551" s="62"/>
      <c r="BS551" s="62"/>
      <c r="BT551" s="62"/>
      <c r="BU551" s="638">
        <f>'[1]Bao cao'!Y195-Y551</f>
        <v>106284474</v>
      </c>
      <c r="BV551" s="638">
        <f>'[1]Bao cao'!AG195-AE551</f>
        <v>330666016</v>
      </c>
      <c r="BW551" s="626"/>
      <c r="BX551" s="627"/>
      <c r="BZ551" s="619"/>
    </row>
    <row r="552" spans="3:78" s="94" customFormat="1" ht="18" customHeight="1" thickTop="1">
      <c r="C552" s="99"/>
      <c r="D552" s="99"/>
      <c r="E552" s="99"/>
      <c r="F552" s="99"/>
      <c r="G552" s="99"/>
      <c r="H552" s="99"/>
      <c r="I552" s="99"/>
      <c r="J552" s="99"/>
      <c r="K552" s="99"/>
      <c r="L552" s="99"/>
      <c r="M552" s="99"/>
      <c r="N552" s="99"/>
      <c r="O552" s="99"/>
      <c r="P552" s="99"/>
      <c r="Q552" s="99"/>
      <c r="R552" s="99"/>
      <c r="S552" s="99"/>
      <c r="T552" s="99"/>
      <c r="U552" s="81"/>
      <c r="V552" s="81"/>
      <c r="W552" s="62"/>
      <c r="X552" s="500"/>
      <c r="Y552" s="135"/>
      <c r="Z552" s="135"/>
      <c r="AA552" s="135"/>
      <c r="AB552" s="135"/>
      <c r="AC552" s="106"/>
      <c r="AD552" s="133"/>
      <c r="AE552" s="135"/>
      <c r="AF552" s="135"/>
      <c r="AG552" s="135"/>
      <c r="AH552" s="135"/>
      <c r="AI552" s="135"/>
      <c r="AK552" s="61"/>
      <c r="AL552" s="61"/>
      <c r="AM552" s="62"/>
      <c r="AN552" s="62"/>
      <c r="AO552" s="62"/>
      <c r="AP552" s="62"/>
      <c r="AQ552" s="62"/>
      <c r="AR552" s="62"/>
      <c r="AS552" s="62"/>
      <c r="AT552" s="62"/>
      <c r="AU552" s="62"/>
      <c r="AV552" s="62"/>
      <c r="AW552" s="62"/>
      <c r="AX552" s="62"/>
      <c r="AY552" s="62"/>
      <c r="AZ552" s="62"/>
      <c r="BA552" s="62"/>
      <c r="BB552" s="62"/>
      <c r="BC552" s="62"/>
      <c r="BD552" s="62"/>
      <c r="BE552" s="62"/>
      <c r="BF552" s="62"/>
      <c r="BG552" s="62"/>
      <c r="BH552" s="62"/>
      <c r="BI552" s="62"/>
      <c r="BJ552" s="62"/>
      <c r="BK552" s="62"/>
      <c r="BL552" s="62"/>
      <c r="BM552" s="62"/>
      <c r="BN552" s="62"/>
      <c r="BO552" s="62"/>
      <c r="BP552" s="62"/>
      <c r="BQ552" s="62"/>
      <c r="BR552" s="62"/>
      <c r="BS552" s="62"/>
      <c r="BT552" s="62"/>
      <c r="BU552" s="638"/>
      <c r="BV552" s="638"/>
      <c r="BW552" s="626"/>
      <c r="BX552" s="627"/>
      <c r="BZ552" s="619"/>
    </row>
    <row r="553" spans="1:78" s="94" customFormat="1" ht="19.5" customHeight="1">
      <c r="A553" s="498" t="s">
        <v>253</v>
      </c>
      <c r="B553" s="99" t="s">
        <v>349</v>
      </c>
      <c r="C553" s="99" t="s">
        <v>723</v>
      </c>
      <c r="D553" s="99"/>
      <c r="E553" s="99"/>
      <c r="F553" s="99"/>
      <c r="G553" s="99"/>
      <c r="H553" s="99"/>
      <c r="I553" s="99"/>
      <c r="J553" s="99"/>
      <c r="K553" s="99"/>
      <c r="L553" s="99"/>
      <c r="M553" s="99"/>
      <c r="N553" s="99"/>
      <c r="O553" s="99"/>
      <c r="P553" s="99"/>
      <c r="Q553" s="99"/>
      <c r="R553" s="99"/>
      <c r="S553" s="99"/>
      <c r="T553" s="99"/>
      <c r="U553" s="81"/>
      <c r="V553" s="81"/>
      <c r="W553" s="62"/>
      <c r="X553" s="500"/>
      <c r="Y553" s="135"/>
      <c r="Z553" s="135"/>
      <c r="AA553" s="135"/>
      <c r="AB553" s="135"/>
      <c r="AC553" s="106"/>
      <c r="AD553" s="133"/>
      <c r="AE553" s="135"/>
      <c r="AF553" s="135"/>
      <c r="AG553" s="135"/>
      <c r="AH553" s="135"/>
      <c r="AI553" s="135"/>
      <c r="AK553" s="61"/>
      <c r="AL553" s="61"/>
      <c r="AM553" s="62"/>
      <c r="AN553" s="62"/>
      <c r="AO553" s="62"/>
      <c r="AP553" s="62"/>
      <c r="AQ553" s="62"/>
      <c r="AR553" s="62"/>
      <c r="AS553" s="62"/>
      <c r="AT553" s="62"/>
      <c r="AU553" s="62"/>
      <c r="AV553" s="62"/>
      <c r="AW553" s="62"/>
      <c r="AX553" s="62"/>
      <c r="AY553" s="62"/>
      <c r="AZ553" s="62"/>
      <c r="BA553" s="62"/>
      <c r="BB553" s="62"/>
      <c r="BC553" s="62"/>
      <c r="BD553" s="62"/>
      <c r="BE553" s="62"/>
      <c r="BF553" s="62"/>
      <c r="BG553" s="62"/>
      <c r="BH553" s="62"/>
      <c r="BI553" s="62"/>
      <c r="BJ553" s="62"/>
      <c r="BK553" s="62"/>
      <c r="BL553" s="62"/>
      <c r="BM553" s="62"/>
      <c r="BN553" s="62"/>
      <c r="BO553" s="62"/>
      <c r="BP553" s="62"/>
      <c r="BQ553" s="62"/>
      <c r="BR553" s="62"/>
      <c r="BS553" s="62"/>
      <c r="BT553" s="62"/>
      <c r="BU553" s="638"/>
      <c r="BV553" s="638"/>
      <c r="BW553" s="626"/>
      <c r="BX553" s="627"/>
      <c r="BZ553" s="619"/>
    </row>
    <row r="554" spans="1:78" s="94" customFormat="1" ht="19.5" customHeight="1">
      <c r="A554" s="83"/>
      <c r="B554" s="99"/>
      <c r="C554" s="99"/>
      <c r="D554" s="99"/>
      <c r="E554" s="99"/>
      <c r="F554" s="99"/>
      <c r="G554" s="99"/>
      <c r="H554" s="99"/>
      <c r="I554" s="99"/>
      <c r="J554" s="99"/>
      <c r="K554" s="99"/>
      <c r="L554" s="99"/>
      <c r="M554" s="99"/>
      <c r="N554" s="99"/>
      <c r="O554" s="99"/>
      <c r="P554" s="99"/>
      <c r="Q554" s="99"/>
      <c r="R554" s="99"/>
      <c r="S554" s="99"/>
      <c r="T554" s="99"/>
      <c r="U554" s="81"/>
      <c r="V554" s="81"/>
      <c r="W554" s="62"/>
      <c r="X554" s="500"/>
      <c r="Y554" s="97" t="str">
        <f>Y545</f>
        <v>Quý 1/2013</v>
      </c>
      <c r="Z554" s="97"/>
      <c r="AA554" s="97"/>
      <c r="AB554" s="97"/>
      <c r="AC554" s="362"/>
      <c r="AD554" s="133"/>
      <c r="AE554" s="491" t="str">
        <f>AE545</f>
        <v>Quý 1/2012</v>
      </c>
      <c r="AF554" s="97"/>
      <c r="AG554" s="97"/>
      <c r="AH554" s="97"/>
      <c r="AI554" s="97"/>
      <c r="AK554" s="61"/>
      <c r="AL554" s="61"/>
      <c r="AM554" s="62"/>
      <c r="AN554" s="62"/>
      <c r="AO554" s="62"/>
      <c r="AP554" s="62"/>
      <c r="AQ554" s="62"/>
      <c r="AR554" s="62"/>
      <c r="AS554" s="62"/>
      <c r="AT554" s="62"/>
      <c r="AU554" s="62"/>
      <c r="AV554" s="62"/>
      <c r="AW554" s="62"/>
      <c r="AX554" s="62"/>
      <c r="AY554" s="62"/>
      <c r="AZ554" s="62"/>
      <c r="BA554" s="62"/>
      <c r="BB554" s="62"/>
      <c r="BC554" s="62"/>
      <c r="BD554" s="62"/>
      <c r="BE554" s="62"/>
      <c r="BF554" s="62"/>
      <c r="BG554" s="62"/>
      <c r="BH554" s="62"/>
      <c r="BI554" s="62"/>
      <c r="BJ554" s="62"/>
      <c r="BK554" s="62"/>
      <c r="BL554" s="62"/>
      <c r="BM554" s="62"/>
      <c r="BN554" s="62"/>
      <c r="BO554" s="62"/>
      <c r="BP554" s="62"/>
      <c r="BQ554" s="62"/>
      <c r="BR554" s="62"/>
      <c r="BS554" s="62"/>
      <c r="BT554" s="62"/>
      <c r="BU554" s="638"/>
      <c r="BV554" s="638"/>
      <c r="BW554" s="626"/>
      <c r="BX554" s="627"/>
      <c r="BZ554" s="619"/>
    </row>
    <row r="555" spans="1:78" s="94" customFormat="1" ht="17.25" customHeight="1">
      <c r="A555" s="125"/>
      <c r="B555" s="499"/>
      <c r="C555" s="499" t="s">
        <v>724</v>
      </c>
      <c r="D555" s="499"/>
      <c r="E555" s="499"/>
      <c r="F555" s="499"/>
      <c r="G555" s="499"/>
      <c r="H555" s="499"/>
      <c r="I555" s="499"/>
      <c r="J555" s="499"/>
      <c r="K555" s="499"/>
      <c r="L555" s="499"/>
      <c r="M555" s="499"/>
      <c r="N555" s="499"/>
      <c r="O555" s="499"/>
      <c r="P555" s="499"/>
      <c r="Q555" s="499"/>
      <c r="R555" s="499"/>
      <c r="S555" s="499"/>
      <c r="T555" s="499"/>
      <c r="U555" s="81"/>
      <c r="V555" s="81"/>
      <c r="W555" s="62"/>
      <c r="X555" s="106"/>
      <c r="Y555" s="501"/>
      <c r="Z555" s="501"/>
      <c r="AA555" s="501"/>
      <c r="AB555" s="501"/>
      <c r="AC555" s="106"/>
      <c r="AD555" s="133"/>
      <c r="AE555" s="775"/>
      <c r="AF555" s="775"/>
      <c r="AG555" s="775"/>
      <c r="AH555" s="775"/>
      <c r="AI555" s="775"/>
      <c r="AK555" s="86"/>
      <c r="AL555" s="86"/>
      <c r="AM555" s="62"/>
      <c r="AN555" s="62"/>
      <c r="AO555" s="62"/>
      <c r="AP555" s="62"/>
      <c r="AQ555" s="62"/>
      <c r="AR555" s="62"/>
      <c r="AS555" s="62"/>
      <c r="AT555" s="62"/>
      <c r="AU555" s="62"/>
      <c r="AV555" s="62"/>
      <c r="AW555" s="62"/>
      <c r="AX555" s="62"/>
      <c r="AY555" s="62"/>
      <c r="AZ555" s="62"/>
      <c r="BA555" s="62"/>
      <c r="BB555" s="62"/>
      <c r="BC555" s="62"/>
      <c r="BD555" s="62"/>
      <c r="BE555" s="62"/>
      <c r="BF555" s="62"/>
      <c r="BG555" s="62"/>
      <c r="BH555" s="62"/>
      <c r="BI555" s="62"/>
      <c r="BJ555" s="62"/>
      <c r="BK555" s="62"/>
      <c r="BL555" s="62"/>
      <c r="BM555" s="62"/>
      <c r="BN555" s="62"/>
      <c r="BO555" s="62"/>
      <c r="BP555" s="62"/>
      <c r="BQ555" s="62"/>
      <c r="BR555" s="62"/>
      <c r="BS555" s="62"/>
      <c r="BT555" s="62"/>
      <c r="BU555" s="638"/>
      <c r="BV555" s="638"/>
      <c r="BW555" s="626"/>
      <c r="BX555" s="627"/>
      <c r="BZ555" s="619"/>
    </row>
    <row r="556" spans="1:78" s="94" customFormat="1" ht="17.25" customHeight="1">
      <c r="A556" s="125"/>
      <c r="B556" s="499"/>
      <c r="C556" s="499" t="s">
        <v>725</v>
      </c>
      <c r="D556" s="499"/>
      <c r="E556" s="499"/>
      <c r="F556" s="499"/>
      <c r="G556" s="499"/>
      <c r="H556" s="499"/>
      <c r="I556" s="499"/>
      <c r="J556" s="499"/>
      <c r="K556" s="499"/>
      <c r="L556" s="499"/>
      <c r="M556" s="499"/>
      <c r="N556" s="499"/>
      <c r="O556" s="499"/>
      <c r="P556" s="499"/>
      <c r="Q556" s="499"/>
      <c r="R556" s="499"/>
      <c r="S556" s="499"/>
      <c r="T556" s="499"/>
      <c r="U556" s="81"/>
      <c r="V556" s="81"/>
      <c r="W556" s="62"/>
      <c r="X556" s="106"/>
      <c r="Y556" s="501"/>
      <c r="Z556" s="501"/>
      <c r="AA556" s="501"/>
      <c r="AB556" s="501"/>
      <c r="AC556" s="106"/>
      <c r="AD556" s="133"/>
      <c r="AE556" s="800"/>
      <c r="AF556" s="800"/>
      <c r="AG556" s="800"/>
      <c r="AH556" s="800"/>
      <c r="AI556" s="800"/>
      <c r="AK556" s="86"/>
      <c r="AL556" s="86"/>
      <c r="AM556" s="62"/>
      <c r="AN556" s="62"/>
      <c r="AO556" s="62"/>
      <c r="AP556" s="62"/>
      <c r="AQ556" s="62"/>
      <c r="AR556" s="62"/>
      <c r="AS556" s="62"/>
      <c r="AT556" s="62"/>
      <c r="AU556" s="62"/>
      <c r="AV556" s="62"/>
      <c r="AW556" s="62"/>
      <c r="AX556" s="62"/>
      <c r="AY556" s="62"/>
      <c r="AZ556" s="62"/>
      <c r="BA556" s="62"/>
      <c r="BB556" s="62"/>
      <c r="BC556" s="62"/>
      <c r="BD556" s="62"/>
      <c r="BE556" s="62"/>
      <c r="BF556" s="62"/>
      <c r="BG556" s="62"/>
      <c r="BH556" s="62"/>
      <c r="BI556" s="62"/>
      <c r="BJ556" s="62"/>
      <c r="BK556" s="62"/>
      <c r="BL556" s="62"/>
      <c r="BM556" s="62"/>
      <c r="BN556" s="62"/>
      <c r="BO556" s="62"/>
      <c r="BP556" s="62"/>
      <c r="BQ556" s="62"/>
      <c r="BR556" s="62"/>
      <c r="BS556" s="62"/>
      <c r="BT556" s="62"/>
      <c r="BU556" s="638"/>
      <c r="BV556" s="638"/>
      <c r="BW556" s="626"/>
      <c r="BX556" s="627"/>
      <c r="BZ556" s="619"/>
    </row>
    <row r="557" spans="1:78" s="94" customFormat="1" ht="17.25" customHeight="1">
      <c r="A557" s="125"/>
      <c r="B557" s="499"/>
      <c r="C557" s="499" t="s">
        <v>726</v>
      </c>
      <c r="D557" s="499"/>
      <c r="E557" s="499"/>
      <c r="F557" s="499"/>
      <c r="G557" s="499"/>
      <c r="H557" s="499"/>
      <c r="I557" s="499"/>
      <c r="J557" s="499"/>
      <c r="K557" s="499"/>
      <c r="L557" s="499"/>
      <c r="M557" s="499"/>
      <c r="N557" s="499"/>
      <c r="O557" s="499"/>
      <c r="P557" s="499"/>
      <c r="Q557" s="499"/>
      <c r="R557" s="499"/>
      <c r="S557" s="499"/>
      <c r="T557" s="499"/>
      <c r="U557" s="81"/>
      <c r="V557" s="81"/>
      <c r="W557" s="62"/>
      <c r="X557" s="106"/>
      <c r="Y557" s="501"/>
      <c r="Z557" s="501"/>
      <c r="AA557" s="501"/>
      <c r="AB557" s="501"/>
      <c r="AC557" s="106"/>
      <c r="AD557" s="133"/>
      <c r="AE557" s="501">
        <v>223880126</v>
      </c>
      <c r="AF557" s="501"/>
      <c r="AG557" s="501"/>
      <c r="AH557" s="501"/>
      <c r="AI557" s="501"/>
      <c r="AK557" s="86"/>
      <c r="AL557" s="86"/>
      <c r="AM557" s="62"/>
      <c r="AN557" s="62"/>
      <c r="AO557" s="62"/>
      <c r="AP557" s="62"/>
      <c r="AQ557" s="62"/>
      <c r="AR557" s="62"/>
      <c r="AS557" s="62"/>
      <c r="AT557" s="62"/>
      <c r="AU557" s="62"/>
      <c r="AV557" s="62"/>
      <c r="AW557" s="62"/>
      <c r="AX557" s="62"/>
      <c r="AY557" s="62"/>
      <c r="AZ557" s="62"/>
      <c r="BA557" s="62"/>
      <c r="BB557" s="62"/>
      <c r="BC557" s="62"/>
      <c r="BD557" s="62"/>
      <c r="BE557" s="62"/>
      <c r="BF557" s="62"/>
      <c r="BG557" s="62"/>
      <c r="BH557" s="62"/>
      <c r="BI557" s="62"/>
      <c r="BJ557" s="62"/>
      <c r="BK557" s="62"/>
      <c r="BL557" s="62"/>
      <c r="BM557" s="62"/>
      <c r="BN557" s="62"/>
      <c r="BO557" s="62"/>
      <c r="BP557" s="62"/>
      <c r="BQ557" s="62"/>
      <c r="BR557" s="62"/>
      <c r="BS557" s="62"/>
      <c r="BT557" s="62"/>
      <c r="BU557" s="638"/>
      <c r="BV557" s="638"/>
      <c r="BW557" s="626"/>
      <c r="BX557" s="627"/>
      <c r="BZ557" s="619"/>
    </row>
    <row r="558" spans="1:78" s="94" customFormat="1" ht="18.75" customHeight="1" thickBot="1">
      <c r="A558" s="83"/>
      <c r="B558" s="99"/>
      <c r="C558" s="502" t="s">
        <v>355</v>
      </c>
      <c r="D558" s="502"/>
      <c r="E558" s="502"/>
      <c r="F558" s="502"/>
      <c r="G558" s="502"/>
      <c r="H558" s="502"/>
      <c r="I558" s="502"/>
      <c r="J558" s="502"/>
      <c r="K558" s="502"/>
      <c r="L558" s="502"/>
      <c r="M558" s="502"/>
      <c r="N558" s="99"/>
      <c r="O558" s="99"/>
      <c r="P558" s="99"/>
      <c r="Q558" s="99"/>
      <c r="R558" s="99"/>
      <c r="S558" s="99"/>
      <c r="T558" s="99"/>
      <c r="U558" s="81"/>
      <c r="V558" s="81"/>
      <c r="W558" s="62"/>
      <c r="X558" s="500"/>
      <c r="Y558" s="503">
        <f>Y555+Y556+Y557</f>
        <v>0</v>
      </c>
      <c r="Z558" s="503"/>
      <c r="AA558" s="503"/>
      <c r="AB558" s="503"/>
      <c r="AC558" s="106"/>
      <c r="AD558" s="133"/>
      <c r="AE558" s="503">
        <f>SUBTOTAL(9,AE555:AI557)</f>
        <v>223880126</v>
      </c>
      <c r="AF558" s="503"/>
      <c r="AG558" s="503"/>
      <c r="AH558" s="503"/>
      <c r="AI558" s="503"/>
      <c r="AK558" s="61"/>
      <c r="AL558" s="61"/>
      <c r="AM558" s="62"/>
      <c r="AN558" s="62"/>
      <c r="AO558" s="62"/>
      <c r="AP558" s="62"/>
      <c r="AQ558" s="62"/>
      <c r="AR558" s="62"/>
      <c r="AS558" s="62"/>
      <c r="AT558" s="62"/>
      <c r="AU558" s="62"/>
      <c r="AV558" s="62"/>
      <c r="AW558" s="62"/>
      <c r="AX558" s="62"/>
      <c r="AY558" s="62"/>
      <c r="AZ558" s="62"/>
      <c r="BA558" s="62"/>
      <c r="BB558" s="62"/>
      <c r="BC558" s="62"/>
      <c r="BD558" s="62"/>
      <c r="BE558" s="62"/>
      <c r="BF558" s="62"/>
      <c r="BG558" s="62"/>
      <c r="BH558" s="62"/>
      <c r="BI558" s="62"/>
      <c r="BJ558" s="62"/>
      <c r="BK558" s="62"/>
      <c r="BL558" s="62"/>
      <c r="BM558" s="62"/>
      <c r="BN558" s="62"/>
      <c r="BO558" s="62"/>
      <c r="BP558" s="62"/>
      <c r="BQ558" s="62"/>
      <c r="BR558" s="62"/>
      <c r="BS558" s="62"/>
      <c r="BT558" s="62"/>
      <c r="BU558" s="638">
        <f>Y558-'[1]Bao cao'!Y203</f>
        <v>-738052762</v>
      </c>
      <c r="BV558" s="638">
        <f>AE558-'[1]Bao cao'!AG203</f>
        <v>-198603451</v>
      </c>
      <c r="BW558" s="626"/>
      <c r="BX558" s="627"/>
      <c r="BZ558" s="619"/>
    </row>
    <row r="559" spans="1:78" s="94" customFormat="1" ht="21" customHeight="1" thickTop="1">
      <c r="A559" s="83"/>
      <c r="B559" s="99"/>
      <c r="C559" s="99"/>
      <c r="D559" s="99"/>
      <c r="E559" s="99"/>
      <c r="F559" s="99"/>
      <c r="G559" s="99"/>
      <c r="H559" s="99"/>
      <c r="I559" s="99"/>
      <c r="J559" s="99"/>
      <c r="K559" s="99"/>
      <c r="L559" s="99"/>
      <c r="M559" s="99"/>
      <c r="N559" s="99"/>
      <c r="O559" s="99"/>
      <c r="P559" s="99"/>
      <c r="Q559" s="99"/>
      <c r="R559" s="99"/>
      <c r="S559" s="99"/>
      <c r="T559" s="99"/>
      <c r="U559" s="81"/>
      <c r="V559" s="81"/>
      <c r="W559" s="62"/>
      <c r="X559" s="500"/>
      <c r="Y559" s="135"/>
      <c r="Z559" s="135"/>
      <c r="AA559" s="135"/>
      <c r="AB559" s="135"/>
      <c r="AC559" s="106"/>
      <c r="AD559" s="133"/>
      <c r="AE559" s="135"/>
      <c r="AF559" s="135"/>
      <c r="AG559" s="135"/>
      <c r="AH559" s="135"/>
      <c r="AI559" s="135"/>
      <c r="AK559" s="61"/>
      <c r="AL559" s="61"/>
      <c r="AM559" s="62"/>
      <c r="AN559" s="62"/>
      <c r="AO559" s="62"/>
      <c r="AP559" s="62"/>
      <c r="AQ559" s="62"/>
      <c r="AR559" s="62"/>
      <c r="AS559" s="62"/>
      <c r="AT559" s="62"/>
      <c r="AU559" s="62"/>
      <c r="AV559" s="62"/>
      <c r="AW559" s="62"/>
      <c r="AX559" s="62"/>
      <c r="AY559" s="62"/>
      <c r="AZ559" s="62"/>
      <c r="BA559" s="62"/>
      <c r="BB559" s="62"/>
      <c r="BC559" s="62"/>
      <c r="BD559" s="62"/>
      <c r="BE559" s="62"/>
      <c r="BF559" s="62"/>
      <c r="BG559" s="62"/>
      <c r="BH559" s="62"/>
      <c r="BI559" s="62"/>
      <c r="BJ559" s="62"/>
      <c r="BK559" s="62"/>
      <c r="BL559" s="62"/>
      <c r="BM559" s="62"/>
      <c r="BN559" s="62"/>
      <c r="BO559" s="62"/>
      <c r="BP559" s="62"/>
      <c r="BQ559" s="62"/>
      <c r="BR559" s="62"/>
      <c r="BS559" s="62"/>
      <c r="BT559" s="62"/>
      <c r="BU559" s="638"/>
      <c r="BV559" s="638"/>
      <c r="BW559" s="626"/>
      <c r="BX559" s="627"/>
      <c r="BZ559" s="619"/>
    </row>
    <row r="560" spans="1:78" s="94" customFormat="1" ht="19.5" customHeight="1">
      <c r="A560" s="498" t="s">
        <v>500</v>
      </c>
      <c r="B560" s="99" t="s">
        <v>349</v>
      </c>
      <c r="C560" s="99" t="s">
        <v>727</v>
      </c>
      <c r="D560" s="99"/>
      <c r="E560" s="99"/>
      <c r="F560" s="99"/>
      <c r="G560" s="99"/>
      <c r="H560" s="99"/>
      <c r="I560" s="99"/>
      <c r="J560" s="99"/>
      <c r="K560" s="99"/>
      <c r="L560" s="99"/>
      <c r="M560" s="99"/>
      <c r="N560" s="99"/>
      <c r="O560" s="99"/>
      <c r="P560" s="99"/>
      <c r="Q560" s="99"/>
      <c r="R560" s="99"/>
      <c r="S560" s="99"/>
      <c r="T560" s="99"/>
      <c r="U560" s="81"/>
      <c r="V560" s="81"/>
      <c r="W560" s="62"/>
      <c r="X560" s="500"/>
      <c r="Y560" s="135"/>
      <c r="Z560" s="135"/>
      <c r="AA560" s="135"/>
      <c r="AB560" s="135"/>
      <c r="AC560" s="106"/>
      <c r="AD560" s="133"/>
      <c r="AE560" s="135"/>
      <c r="AF560" s="135"/>
      <c r="AG560" s="135"/>
      <c r="AH560" s="135"/>
      <c r="AI560" s="135"/>
      <c r="AK560" s="61"/>
      <c r="AL560" s="61"/>
      <c r="AM560" s="62"/>
      <c r="AN560" s="62"/>
      <c r="AO560" s="62"/>
      <c r="AP560" s="62"/>
      <c r="AQ560" s="62"/>
      <c r="AR560" s="62"/>
      <c r="AS560" s="62"/>
      <c r="AT560" s="62"/>
      <c r="AU560" s="62"/>
      <c r="AV560" s="62"/>
      <c r="AW560" s="62"/>
      <c r="AX560" s="62"/>
      <c r="AY560" s="62"/>
      <c r="AZ560" s="62"/>
      <c r="BA560" s="62"/>
      <c r="BB560" s="62"/>
      <c r="BC560" s="62"/>
      <c r="BD560" s="62"/>
      <c r="BE560" s="62"/>
      <c r="BF560" s="62"/>
      <c r="BG560" s="62"/>
      <c r="BH560" s="62"/>
      <c r="BI560" s="62"/>
      <c r="BJ560" s="62"/>
      <c r="BK560" s="62"/>
      <c r="BL560" s="62"/>
      <c r="BM560" s="62"/>
      <c r="BN560" s="62"/>
      <c r="BO560" s="62"/>
      <c r="BP560" s="62"/>
      <c r="BQ560" s="62"/>
      <c r="BR560" s="62"/>
      <c r="BS560" s="62"/>
      <c r="BT560" s="62"/>
      <c r="BU560" s="638"/>
      <c r="BV560" s="638"/>
      <c r="BW560" s="626"/>
      <c r="BX560" s="627"/>
      <c r="BZ560" s="619"/>
    </row>
    <row r="561" spans="1:78" s="94" customFormat="1" ht="18.75" customHeight="1">
      <c r="A561" s="83"/>
      <c r="B561" s="99"/>
      <c r="C561" s="99"/>
      <c r="D561" s="99"/>
      <c r="E561" s="99"/>
      <c r="F561" s="99"/>
      <c r="G561" s="99"/>
      <c r="H561" s="99"/>
      <c r="I561" s="99"/>
      <c r="J561" s="99"/>
      <c r="K561" s="99"/>
      <c r="L561" s="99"/>
      <c r="M561" s="99"/>
      <c r="N561" s="99"/>
      <c r="O561" s="99"/>
      <c r="P561" s="99"/>
      <c r="Q561" s="99"/>
      <c r="R561" s="99"/>
      <c r="S561" s="99"/>
      <c r="T561" s="99"/>
      <c r="U561" s="81"/>
      <c r="V561" s="81"/>
      <c r="W561" s="62"/>
      <c r="X561" s="500"/>
      <c r="Y561" s="97" t="str">
        <f>Y554</f>
        <v>Quý 1/2013</v>
      </c>
      <c r="Z561" s="97"/>
      <c r="AA561" s="97"/>
      <c r="AB561" s="97"/>
      <c r="AC561" s="106"/>
      <c r="AD561" s="133"/>
      <c r="AE561" s="491" t="str">
        <f>AE554</f>
        <v>Quý 1/2012</v>
      </c>
      <c r="AF561" s="97"/>
      <c r="AG561" s="97"/>
      <c r="AH561" s="97"/>
      <c r="AI561" s="97"/>
      <c r="AK561" s="61"/>
      <c r="AL561" s="61"/>
      <c r="AM561" s="62"/>
      <c r="AN561" s="62"/>
      <c r="AO561" s="62"/>
      <c r="AP561" s="62"/>
      <c r="AQ561" s="62"/>
      <c r="AR561" s="62"/>
      <c r="AS561" s="62"/>
      <c r="AT561" s="62"/>
      <c r="AU561" s="62"/>
      <c r="AV561" s="62"/>
      <c r="AW561" s="62"/>
      <c r="AX561" s="62"/>
      <c r="AY561" s="62"/>
      <c r="AZ561" s="62"/>
      <c r="BA561" s="62"/>
      <c r="BB561" s="62"/>
      <c r="BC561" s="62"/>
      <c r="BD561" s="62"/>
      <c r="BE561" s="62"/>
      <c r="BF561" s="62"/>
      <c r="BG561" s="62"/>
      <c r="BH561" s="62"/>
      <c r="BI561" s="62"/>
      <c r="BJ561" s="62"/>
      <c r="BK561" s="62"/>
      <c r="BL561" s="62"/>
      <c r="BM561" s="62"/>
      <c r="BN561" s="62"/>
      <c r="BO561" s="62"/>
      <c r="BP561" s="62"/>
      <c r="BQ561" s="62"/>
      <c r="BR561" s="62"/>
      <c r="BS561" s="62"/>
      <c r="BT561" s="62"/>
      <c r="BU561" s="638"/>
      <c r="BV561" s="638"/>
      <c r="BW561" s="626"/>
      <c r="BX561" s="627"/>
      <c r="BZ561" s="619"/>
    </row>
    <row r="562" spans="1:78" s="94" customFormat="1" ht="18.75" customHeight="1">
      <c r="A562" s="125"/>
      <c r="B562" s="499"/>
      <c r="C562" s="499" t="s">
        <v>728</v>
      </c>
      <c r="D562" s="499"/>
      <c r="E562" s="499"/>
      <c r="F562" s="499"/>
      <c r="G562" s="499"/>
      <c r="H562" s="499"/>
      <c r="I562" s="499"/>
      <c r="J562" s="499"/>
      <c r="K562" s="499"/>
      <c r="L562" s="499"/>
      <c r="M562" s="499"/>
      <c r="N562" s="499"/>
      <c r="O562" s="499"/>
      <c r="P562" s="499"/>
      <c r="Q562" s="499"/>
      <c r="R562" s="499"/>
      <c r="S562" s="499"/>
      <c r="T562" s="499"/>
      <c r="U562" s="81"/>
      <c r="V562" s="81"/>
      <c r="W562" s="62"/>
      <c r="X562" s="106"/>
      <c r="Y562" s="501"/>
      <c r="Z562" s="501"/>
      <c r="AA562" s="501"/>
      <c r="AB562" s="501"/>
      <c r="AC562" s="106"/>
      <c r="AD562" s="133"/>
      <c r="AE562" s="501">
        <v>120000000</v>
      </c>
      <c r="AF562" s="501"/>
      <c r="AG562" s="501"/>
      <c r="AH562" s="501"/>
      <c r="AI562" s="501"/>
      <c r="AK562" s="86"/>
      <c r="AL562" s="86"/>
      <c r="AM562" s="62"/>
      <c r="AN562" s="62"/>
      <c r="AO562" s="62"/>
      <c r="AP562" s="62"/>
      <c r="AQ562" s="62"/>
      <c r="AR562" s="62"/>
      <c r="AS562" s="62"/>
      <c r="AT562" s="62"/>
      <c r="AU562" s="62"/>
      <c r="AV562" s="62"/>
      <c r="AW562" s="62"/>
      <c r="AX562" s="62"/>
      <c r="AY562" s="62"/>
      <c r="AZ562" s="62"/>
      <c r="BA562" s="62"/>
      <c r="BB562" s="62"/>
      <c r="BC562" s="62"/>
      <c r="BD562" s="62"/>
      <c r="BE562" s="62"/>
      <c r="BF562" s="62"/>
      <c r="BG562" s="62"/>
      <c r="BH562" s="62"/>
      <c r="BI562" s="62"/>
      <c r="BJ562" s="62"/>
      <c r="BK562" s="62"/>
      <c r="BL562" s="62"/>
      <c r="BM562" s="62"/>
      <c r="BN562" s="62"/>
      <c r="BO562" s="62"/>
      <c r="BP562" s="62"/>
      <c r="BQ562" s="62"/>
      <c r="BR562" s="62"/>
      <c r="BS562" s="62"/>
      <c r="BT562" s="62"/>
      <c r="BU562" s="638"/>
      <c r="BV562" s="638"/>
      <c r="BW562" s="626"/>
      <c r="BX562" s="627"/>
      <c r="BZ562" s="619"/>
    </row>
    <row r="563" spans="1:78" s="94" customFormat="1" ht="18.75" customHeight="1">
      <c r="A563" s="125"/>
      <c r="B563" s="499"/>
      <c r="C563" s="499" t="s">
        <v>729</v>
      </c>
      <c r="D563" s="499"/>
      <c r="E563" s="499"/>
      <c r="F563" s="499"/>
      <c r="G563" s="499"/>
      <c r="H563" s="499"/>
      <c r="I563" s="499"/>
      <c r="J563" s="499"/>
      <c r="K563" s="499"/>
      <c r="L563" s="499"/>
      <c r="M563" s="499"/>
      <c r="N563" s="499"/>
      <c r="O563" s="499"/>
      <c r="P563" s="499"/>
      <c r="Q563" s="499"/>
      <c r="R563" s="499"/>
      <c r="S563" s="499"/>
      <c r="T563" s="499"/>
      <c r="U563" s="81"/>
      <c r="V563" s="81"/>
      <c r="W563" s="62"/>
      <c r="X563" s="106"/>
      <c r="Y563" s="501"/>
      <c r="Z563" s="501"/>
      <c r="AA563" s="501"/>
      <c r="AB563" s="501"/>
      <c r="AC563" s="106"/>
      <c r="AD563" s="133"/>
      <c r="AE563" s="501"/>
      <c r="AF563" s="501"/>
      <c r="AG563" s="501"/>
      <c r="AH563" s="501"/>
      <c r="AI563" s="501"/>
      <c r="AK563" s="86"/>
      <c r="AL563" s="86"/>
      <c r="AM563" s="62"/>
      <c r="AN563" s="62"/>
      <c r="AO563" s="62"/>
      <c r="AP563" s="62"/>
      <c r="AQ563" s="62"/>
      <c r="AR563" s="62"/>
      <c r="AS563" s="62"/>
      <c r="AT563" s="62"/>
      <c r="AU563" s="62"/>
      <c r="AV563" s="62"/>
      <c r="AW563" s="62"/>
      <c r="AX563" s="62"/>
      <c r="AY563" s="62"/>
      <c r="AZ563" s="62"/>
      <c r="BA563" s="62"/>
      <c r="BB563" s="62"/>
      <c r="BC563" s="62"/>
      <c r="BD563" s="62"/>
      <c r="BE563" s="62"/>
      <c r="BF563" s="62"/>
      <c r="BG563" s="62"/>
      <c r="BH563" s="62"/>
      <c r="BI563" s="62"/>
      <c r="BJ563" s="62"/>
      <c r="BK563" s="62"/>
      <c r="BL563" s="62"/>
      <c r="BM563" s="62"/>
      <c r="BN563" s="62"/>
      <c r="BO563" s="62"/>
      <c r="BP563" s="62"/>
      <c r="BQ563" s="62"/>
      <c r="BR563" s="62"/>
      <c r="BS563" s="62"/>
      <c r="BT563" s="62"/>
      <c r="BU563" s="638"/>
      <c r="BV563" s="638"/>
      <c r="BW563" s="626"/>
      <c r="BX563" s="627"/>
      <c r="BZ563" s="619"/>
    </row>
    <row r="564" spans="1:78" s="94" customFormat="1" ht="18" customHeight="1">
      <c r="A564" s="125"/>
      <c r="B564" s="499"/>
      <c r="C564" s="499" t="s">
        <v>730</v>
      </c>
      <c r="D564" s="499"/>
      <c r="E564" s="499"/>
      <c r="F564" s="499"/>
      <c r="G564" s="499"/>
      <c r="H564" s="499"/>
      <c r="I564" s="499"/>
      <c r="J564" s="499"/>
      <c r="K564" s="499"/>
      <c r="L564" s="499"/>
      <c r="M564" s="499"/>
      <c r="N564" s="499"/>
      <c r="O564" s="499"/>
      <c r="P564" s="499"/>
      <c r="Q564" s="499"/>
      <c r="R564" s="499"/>
      <c r="S564" s="499"/>
      <c r="T564" s="499"/>
      <c r="U564" s="81"/>
      <c r="V564" s="81"/>
      <c r="W564" s="62"/>
      <c r="X564" s="106"/>
      <c r="Y564" s="504"/>
      <c r="Z564" s="504"/>
      <c r="AA564" s="504"/>
      <c r="AB564" s="504"/>
      <c r="AC564" s="106"/>
      <c r="AD564" s="133"/>
      <c r="AE564" s="504"/>
      <c r="AF564" s="504"/>
      <c r="AG564" s="504"/>
      <c r="AH564" s="504"/>
      <c r="AI564" s="504"/>
      <c r="AK564" s="86"/>
      <c r="AL564" s="86"/>
      <c r="AM564" s="62"/>
      <c r="AN564" s="62"/>
      <c r="AO564" s="62"/>
      <c r="AP564" s="62"/>
      <c r="AQ564" s="62"/>
      <c r="AR564" s="62"/>
      <c r="AS564" s="62"/>
      <c r="AT564" s="62"/>
      <c r="AU564" s="62"/>
      <c r="AV564" s="62"/>
      <c r="AW564" s="62"/>
      <c r="AX564" s="62"/>
      <c r="AY564" s="62"/>
      <c r="AZ564" s="62"/>
      <c r="BA564" s="62"/>
      <c r="BB564" s="62"/>
      <c r="BC564" s="62"/>
      <c r="BD564" s="62"/>
      <c r="BE564" s="62"/>
      <c r="BF564" s="62"/>
      <c r="BG564" s="62"/>
      <c r="BH564" s="62"/>
      <c r="BI564" s="62"/>
      <c r="BJ564" s="62"/>
      <c r="BK564" s="62"/>
      <c r="BL564" s="62"/>
      <c r="BM564" s="62"/>
      <c r="BN564" s="62"/>
      <c r="BO564" s="62"/>
      <c r="BP564" s="62"/>
      <c r="BQ564" s="62"/>
      <c r="BR564" s="62"/>
      <c r="BS564" s="62"/>
      <c r="BT564" s="62"/>
      <c r="BU564" s="638"/>
      <c r="BV564" s="638"/>
      <c r="BW564" s="626"/>
      <c r="BX564" s="627"/>
      <c r="BZ564" s="619"/>
    </row>
    <row r="565" spans="1:78" s="94" customFormat="1" ht="18.75" customHeight="1" thickBot="1">
      <c r="A565" s="125"/>
      <c r="B565" s="499"/>
      <c r="C565" s="502" t="s">
        <v>355</v>
      </c>
      <c r="D565" s="502"/>
      <c r="E565" s="502"/>
      <c r="F565" s="502"/>
      <c r="G565" s="502"/>
      <c r="H565" s="502"/>
      <c r="I565" s="502"/>
      <c r="J565" s="502"/>
      <c r="K565" s="502"/>
      <c r="L565" s="502"/>
      <c r="M565" s="502"/>
      <c r="N565" s="502"/>
      <c r="O565" s="499"/>
      <c r="P565" s="499"/>
      <c r="Q565" s="499"/>
      <c r="R565" s="499"/>
      <c r="S565" s="499"/>
      <c r="T565" s="499"/>
      <c r="U565" s="81"/>
      <c r="V565" s="81"/>
      <c r="W565" s="62"/>
      <c r="X565" s="106"/>
      <c r="Y565" s="503">
        <f>Y562+Y563+Y564</f>
        <v>0</v>
      </c>
      <c r="Z565" s="503"/>
      <c r="AA565" s="503"/>
      <c r="AB565" s="503"/>
      <c r="AC565" s="500"/>
      <c r="AD565" s="370"/>
      <c r="AE565" s="503">
        <f>SUBTOTAL(9,AE562:AI564)</f>
        <v>120000000</v>
      </c>
      <c r="AF565" s="503"/>
      <c r="AG565" s="503"/>
      <c r="AH565" s="503"/>
      <c r="AI565" s="503"/>
      <c r="AK565" s="86"/>
      <c r="AL565" s="86"/>
      <c r="AM565" s="62"/>
      <c r="AN565" s="62"/>
      <c r="AO565" s="62"/>
      <c r="AP565" s="62"/>
      <c r="AQ565" s="62"/>
      <c r="AR565" s="62"/>
      <c r="AS565" s="62"/>
      <c r="AT565" s="62"/>
      <c r="AU565" s="62"/>
      <c r="AV565" s="62"/>
      <c r="AW565" s="62"/>
      <c r="AX565" s="62"/>
      <c r="AY565" s="62"/>
      <c r="AZ565" s="62"/>
      <c r="BA565" s="62"/>
      <c r="BB565" s="62"/>
      <c r="BC565" s="62"/>
      <c r="BD565" s="62"/>
      <c r="BE565" s="62"/>
      <c r="BF565" s="62"/>
      <c r="BG565" s="62"/>
      <c r="BH565" s="62"/>
      <c r="BI565" s="62"/>
      <c r="BJ565" s="62"/>
      <c r="BK565" s="62"/>
      <c r="BL565" s="62"/>
      <c r="BM565" s="62"/>
      <c r="BN565" s="62"/>
      <c r="BO565" s="62"/>
      <c r="BP565" s="62"/>
      <c r="BQ565" s="62"/>
      <c r="BR565" s="62"/>
      <c r="BS565" s="62"/>
      <c r="BT565" s="62"/>
      <c r="BU565" s="638">
        <f>Y565-'[1]Bao cao'!Y204</f>
        <v>-379969905</v>
      </c>
      <c r="BV565" s="638"/>
      <c r="BW565" s="626"/>
      <c r="BX565" s="627"/>
      <c r="BZ565" s="619"/>
    </row>
    <row r="566" spans="1:78" s="94" customFormat="1" ht="18.75" customHeight="1" thickTop="1">
      <c r="A566" s="125"/>
      <c r="B566" s="499"/>
      <c r="C566" s="99"/>
      <c r="D566" s="99"/>
      <c r="E566" s="99"/>
      <c r="F566" s="99"/>
      <c r="G566" s="99"/>
      <c r="H566" s="99"/>
      <c r="I566" s="99"/>
      <c r="J566" s="99"/>
      <c r="K566" s="99"/>
      <c r="L566" s="99"/>
      <c r="M566" s="99"/>
      <c r="N566" s="99"/>
      <c r="O566" s="499"/>
      <c r="P566" s="499"/>
      <c r="Q566" s="499"/>
      <c r="R566" s="499"/>
      <c r="S566" s="499"/>
      <c r="T566" s="499"/>
      <c r="U566" s="81"/>
      <c r="V566" s="81"/>
      <c r="W566" s="62"/>
      <c r="X566" s="106"/>
      <c r="Y566" s="505"/>
      <c r="Z566" s="505"/>
      <c r="AA566" s="505"/>
      <c r="AB566" s="505"/>
      <c r="AC566" s="500"/>
      <c r="AD566" s="370"/>
      <c r="AE566" s="505"/>
      <c r="AF566" s="505"/>
      <c r="AG566" s="505"/>
      <c r="AH566" s="505"/>
      <c r="AI566" s="505"/>
      <c r="AK566" s="86"/>
      <c r="AL566" s="86"/>
      <c r="AM566" s="62"/>
      <c r="AN566" s="62"/>
      <c r="AO566" s="62"/>
      <c r="AP566" s="62"/>
      <c r="AQ566" s="62"/>
      <c r="AR566" s="62"/>
      <c r="AS566" s="62"/>
      <c r="AT566" s="62"/>
      <c r="AU566" s="62"/>
      <c r="AV566" s="62"/>
      <c r="AW566" s="62"/>
      <c r="AX566" s="62"/>
      <c r="AY566" s="62"/>
      <c r="AZ566" s="62"/>
      <c r="BA566" s="62"/>
      <c r="BB566" s="62"/>
      <c r="BC566" s="62"/>
      <c r="BD566" s="62"/>
      <c r="BE566" s="62"/>
      <c r="BF566" s="62"/>
      <c r="BG566" s="62"/>
      <c r="BH566" s="62"/>
      <c r="BI566" s="62"/>
      <c r="BJ566" s="62"/>
      <c r="BK566" s="62"/>
      <c r="BL566" s="62"/>
      <c r="BM566" s="62"/>
      <c r="BN566" s="62"/>
      <c r="BO566" s="62"/>
      <c r="BP566" s="62"/>
      <c r="BQ566" s="62"/>
      <c r="BR566" s="62"/>
      <c r="BS566" s="62"/>
      <c r="BT566" s="62"/>
      <c r="BU566" s="638"/>
      <c r="BV566" s="638"/>
      <c r="BW566" s="626"/>
      <c r="BX566" s="627"/>
      <c r="BZ566" s="619"/>
    </row>
    <row r="567" spans="3:76" ht="21.75" customHeight="1">
      <c r="C567" s="60"/>
      <c r="D567" s="60"/>
      <c r="E567" s="60"/>
      <c r="F567" s="60"/>
      <c r="G567" s="60"/>
      <c r="H567" s="60"/>
      <c r="I567" s="60"/>
      <c r="J567" s="60"/>
      <c r="K567" s="60"/>
      <c r="L567" s="60"/>
      <c r="M567" s="60"/>
      <c r="N567" s="60"/>
      <c r="O567" s="60"/>
      <c r="P567" s="60"/>
      <c r="Q567" s="60"/>
      <c r="R567" s="60"/>
      <c r="S567" s="60"/>
      <c r="T567" s="99"/>
      <c r="X567" s="100"/>
      <c r="Y567" s="100"/>
      <c r="Z567" s="100"/>
      <c r="AA567" s="100"/>
      <c r="AB567" s="100"/>
      <c r="AD567" s="120"/>
      <c r="AE567" s="102"/>
      <c r="AF567" s="102"/>
      <c r="AG567" s="102"/>
      <c r="AH567" s="102"/>
      <c r="AI567" s="102"/>
      <c r="BW567" s="608"/>
      <c r="BX567" s="609"/>
    </row>
    <row r="568" spans="1:78" s="94" customFormat="1" ht="21" customHeight="1">
      <c r="A568" s="498" t="s">
        <v>519</v>
      </c>
      <c r="B568" s="61" t="s">
        <v>349</v>
      </c>
      <c r="C568" s="103" t="s">
        <v>731</v>
      </c>
      <c r="D568" s="62"/>
      <c r="E568" s="62"/>
      <c r="F568" s="62"/>
      <c r="G568" s="62"/>
      <c r="H568" s="62"/>
      <c r="I568" s="62"/>
      <c r="J568" s="62"/>
      <c r="K568" s="62"/>
      <c r="L568" s="62"/>
      <c r="M568" s="62"/>
      <c r="N568" s="62"/>
      <c r="O568" s="62"/>
      <c r="P568" s="62"/>
      <c r="Q568" s="62"/>
      <c r="R568" s="62"/>
      <c r="S568" s="81"/>
      <c r="T568" s="81"/>
      <c r="U568" s="81"/>
      <c r="V568" s="62"/>
      <c r="W568" s="62"/>
      <c r="X568" s="81"/>
      <c r="Y568" s="62"/>
      <c r="Z568" s="62"/>
      <c r="AA568" s="62"/>
      <c r="AB568" s="62"/>
      <c r="AC568" s="62"/>
      <c r="AD568" s="120"/>
      <c r="AE568" s="324"/>
      <c r="AF568" s="324"/>
      <c r="AG568" s="324"/>
      <c r="AH568" s="324"/>
      <c r="AI568" s="324"/>
      <c r="AK568" s="61"/>
      <c r="AL568" s="61"/>
      <c r="AM568" s="62"/>
      <c r="AN568" s="62"/>
      <c r="AO568" s="62"/>
      <c r="AP568" s="62"/>
      <c r="AQ568" s="62"/>
      <c r="AR568" s="62"/>
      <c r="AS568" s="62"/>
      <c r="AT568" s="62"/>
      <c r="AU568" s="62"/>
      <c r="AV568" s="62"/>
      <c r="AW568" s="62"/>
      <c r="AX568" s="62"/>
      <c r="AY568" s="62"/>
      <c r="AZ568" s="62"/>
      <c r="BA568" s="62"/>
      <c r="BB568" s="62"/>
      <c r="BC568" s="62"/>
      <c r="BD568" s="62"/>
      <c r="BE568" s="62"/>
      <c r="BF568" s="62"/>
      <c r="BG568" s="62"/>
      <c r="BH568" s="62"/>
      <c r="BI568" s="62"/>
      <c r="BJ568" s="62"/>
      <c r="BK568" s="62"/>
      <c r="BL568" s="62"/>
      <c r="BM568" s="62"/>
      <c r="BN568" s="88"/>
      <c r="BO568" s="88"/>
      <c r="BP568" s="88"/>
      <c r="BQ568" s="88"/>
      <c r="BR568" s="88"/>
      <c r="BS568" s="88"/>
      <c r="BT568" s="88"/>
      <c r="BU568" s="618"/>
      <c r="BV568" s="618"/>
      <c r="BW568" s="626"/>
      <c r="BX568" s="627"/>
      <c r="BZ568" s="619"/>
    </row>
    <row r="569" spans="3:76" ht="17.25" customHeight="1">
      <c r="C569" s="116"/>
      <c r="D569" s="116"/>
      <c r="E569" s="116"/>
      <c r="F569" s="116"/>
      <c r="G569" s="116"/>
      <c r="H569" s="116"/>
      <c r="I569" s="116"/>
      <c r="J569" s="116"/>
      <c r="K569" s="116"/>
      <c r="L569" s="116"/>
      <c r="M569" s="116"/>
      <c r="N569" s="116"/>
      <c r="O569" s="116"/>
      <c r="P569" s="116"/>
      <c r="Q569" s="116"/>
      <c r="R569" s="116"/>
      <c r="S569" s="80"/>
      <c r="T569" s="80"/>
      <c r="U569" s="117"/>
      <c r="V569" s="116"/>
      <c r="X569" s="497"/>
      <c r="Y569" s="91" t="str">
        <f>Y561</f>
        <v>Quý 1/2013</v>
      </c>
      <c r="Z569" s="85"/>
      <c r="AA569" s="85"/>
      <c r="AB569" s="85"/>
      <c r="AE569" s="91" t="str">
        <f>AE561</f>
        <v>Quý 1/2012</v>
      </c>
      <c r="AF569" s="85"/>
      <c r="AG569" s="85"/>
      <c r="AH569" s="85"/>
      <c r="AI569" s="85"/>
      <c r="BN569" s="613"/>
      <c r="BO569" s="613"/>
      <c r="BP569" s="613"/>
      <c r="BQ569" s="613"/>
      <c r="BR569" s="613"/>
      <c r="BS569" s="613"/>
      <c r="BT569" s="613"/>
      <c r="BW569" s="608"/>
      <c r="BX569" s="609"/>
    </row>
    <row r="570" spans="3:76" ht="16.5" customHeight="1">
      <c r="C570" s="86" t="s">
        <v>732</v>
      </c>
      <c r="D570" s="61"/>
      <c r="E570" s="61"/>
      <c r="F570" s="61"/>
      <c r="G570" s="61"/>
      <c r="H570" s="61"/>
      <c r="I570" s="61"/>
      <c r="J570" s="61"/>
      <c r="K570" s="61"/>
      <c r="L570" s="61"/>
      <c r="M570" s="61"/>
      <c r="N570" s="61"/>
      <c r="O570" s="61"/>
      <c r="P570" s="61"/>
      <c r="Q570" s="61"/>
      <c r="R570" s="61"/>
      <c r="S570" s="81"/>
      <c r="T570" s="81"/>
      <c r="U570" s="81"/>
      <c r="X570" s="88"/>
      <c r="Y570" s="89">
        <v>-150380672</v>
      </c>
      <c r="Z570" s="89"/>
      <c r="AA570" s="89"/>
      <c r="AB570" s="89"/>
      <c r="AC570" s="90"/>
      <c r="AD570" s="133"/>
      <c r="AE570" s="89">
        <v>1165477</v>
      </c>
      <c r="AF570" s="89"/>
      <c r="AG570" s="89"/>
      <c r="AH570" s="89"/>
      <c r="AI570" s="89"/>
      <c r="BN570" s="613"/>
      <c r="BO570" s="613"/>
      <c r="BP570" s="613"/>
      <c r="BQ570" s="613"/>
      <c r="BR570" s="613"/>
      <c r="BS570" s="613"/>
      <c r="BT570" s="613"/>
      <c r="BW570" s="608"/>
      <c r="BX570" s="609"/>
    </row>
    <row r="571" spans="3:76" ht="16.5" customHeight="1" hidden="1">
      <c r="C571" s="86" t="s">
        <v>733</v>
      </c>
      <c r="D571" s="61"/>
      <c r="E571" s="61"/>
      <c r="F571" s="61"/>
      <c r="G571" s="61"/>
      <c r="H571" s="61"/>
      <c r="I571" s="61"/>
      <c r="J571" s="61"/>
      <c r="K571" s="61"/>
      <c r="L571" s="61"/>
      <c r="M571" s="61"/>
      <c r="N571" s="61"/>
      <c r="O571" s="61"/>
      <c r="P571" s="61"/>
      <c r="Q571" s="61"/>
      <c r="R571" s="61"/>
      <c r="S571" s="81"/>
      <c r="T571" s="81"/>
      <c r="U571" s="81"/>
      <c r="X571" s="88"/>
      <c r="Y571" s="105"/>
      <c r="Z571" s="105"/>
      <c r="AA571" s="105"/>
      <c r="AB571" s="105"/>
      <c r="AC571" s="106"/>
      <c r="AD571" s="133"/>
      <c r="AE571" s="105"/>
      <c r="AF571" s="105"/>
      <c r="AG571" s="105"/>
      <c r="AH571" s="105"/>
      <c r="AI571" s="105"/>
      <c r="BN571" s="613"/>
      <c r="BO571" s="613"/>
      <c r="BP571" s="613"/>
      <c r="BQ571" s="613"/>
      <c r="BR571" s="613"/>
      <c r="BS571" s="613"/>
      <c r="BT571" s="613"/>
      <c r="BW571" s="608"/>
      <c r="BX571" s="609"/>
    </row>
    <row r="572" spans="3:76" ht="16.5" customHeight="1" hidden="1">
      <c r="C572" s="86" t="s">
        <v>734</v>
      </c>
      <c r="D572" s="61"/>
      <c r="E572" s="61"/>
      <c r="F572" s="61"/>
      <c r="G572" s="61"/>
      <c r="H572" s="61"/>
      <c r="I572" s="61"/>
      <c r="J572" s="61"/>
      <c r="K572" s="61"/>
      <c r="L572" s="61"/>
      <c r="M572" s="61"/>
      <c r="N572" s="61"/>
      <c r="O572" s="61"/>
      <c r="P572" s="61"/>
      <c r="Q572" s="61"/>
      <c r="R572" s="61"/>
      <c r="S572" s="81"/>
      <c r="T572" s="81"/>
      <c r="U572" s="81"/>
      <c r="X572" s="88"/>
      <c r="Y572" s="105"/>
      <c r="Z572" s="105"/>
      <c r="AA572" s="105"/>
      <c r="AB572" s="105"/>
      <c r="AC572" s="90"/>
      <c r="AD572" s="133"/>
      <c r="AE572" s="105"/>
      <c r="AF572" s="105"/>
      <c r="AG572" s="105"/>
      <c r="AH572" s="105"/>
      <c r="AI572" s="105"/>
      <c r="BN572" s="613"/>
      <c r="BO572" s="613"/>
      <c r="BP572" s="613"/>
      <c r="BQ572" s="613"/>
      <c r="BR572" s="613"/>
      <c r="BS572" s="613"/>
      <c r="BT572" s="613"/>
      <c r="BW572" s="608"/>
      <c r="BX572" s="609"/>
    </row>
    <row r="573" spans="3:76" ht="16.5" customHeight="1" hidden="1">
      <c r="C573" s="62" t="s">
        <v>735</v>
      </c>
      <c r="S573" s="81"/>
      <c r="T573" s="81"/>
      <c r="U573" s="81"/>
      <c r="X573" s="88"/>
      <c r="Y573" s="105"/>
      <c r="Z573" s="105"/>
      <c r="AA573" s="105"/>
      <c r="AB573" s="105"/>
      <c r="AC573" s="106"/>
      <c r="AD573" s="362"/>
      <c r="AE573" s="105"/>
      <c r="AF573" s="105"/>
      <c r="AG573" s="105"/>
      <c r="AH573" s="105"/>
      <c r="AI573" s="105"/>
      <c r="BN573" s="613"/>
      <c r="BO573" s="613"/>
      <c r="BP573" s="613"/>
      <c r="BQ573" s="613"/>
      <c r="BR573" s="613"/>
      <c r="BS573" s="613"/>
      <c r="BT573" s="613"/>
      <c r="BU573" s="757"/>
      <c r="BW573" s="608"/>
      <c r="BX573" s="609"/>
    </row>
    <row r="574" spans="3:76" ht="16.5" customHeight="1">
      <c r="C574" s="62" t="s">
        <v>736</v>
      </c>
      <c r="S574" s="81"/>
      <c r="T574" s="81"/>
      <c r="U574" s="81"/>
      <c r="X574" s="88"/>
      <c r="Y574" s="506">
        <v>0.25</v>
      </c>
      <c r="Z574" s="105"/>
      <c r="AA574" s="105"/>
      <c r="AB574" s="105"/>
      <c r="AC574" s="90"/>
      <c r="AD574" s="133"/>
      <c r="AE574" s="506">
        <v>0.25</v>
      </c>
      <c r="AF574" s="105"/>
      <c r="AG574" s="105"/>
      <c r="AH574" s="105"/>
      <c r="AI574" s="105"/>
      <c r="BN574" s="613"/>
      <c r="BO574" s="613"/>
      <c r="BP574" s="613"/>
      <c r="BQ574" s="613"/>
      <c r="BR574" s="613"/>
      <c r="BS574" s="613"/>
      <c r="BT574" s="613"/>
      <c r="BU574" s="757">
        <f>BU573*25%</f>
        <v>0</v>
      </c>
      <c r="BW574" s="608"/>
      <c r="BX574" s="609"/>
    </row>
    <row r="575" spans="19:76" ht="2.25" customHeight="1">
      <c r="S575" s="81"/>
      <c r="T575" s="81"/>
      <c r="U575" s="81"/>
      <c r="X575" s="88"/>
      <c r="Y575" s="362"/>
      <c r="Z575" s="362"/>
      <c r="AA575" s="362"/>
      <c r="AB575" s="362"/>
      <c r="AC575" s="90"/>
      <c r="AD575" s="133"/>
      <c r="AE575" s="362"/>
      <c r="AF575" s="362"/>
      <c r="AG575" s="362"/>
      <c r="AH575" s="362"/>
      <c r="AI575" s="362"/>
      <c r="BN575" s="613"/>
      <c r="BO575" s="613"/>
      <c r="BP575" s="613"/>
      <c r="BQ575" s="613"/>
      <c r="BR575" s="613"/>
      <c r="BS575" s="613"/>
      <c r="BT575" s="613"/>
      <c r="BW575" s="608"/>
      <c r="BX575" s="609"/>
    </row>
    <row r="576" spans="1:78" s="94" customFormat="1" ht="16.5" customHeight="1" thickBot="1">
      <c r="A576" s="60"/>
      <c r="B576" s="61"/>
      <c r="C576" s="98" t="s">
        <v>737</v>
      </c>
      <c r="D576" s="98"/>
      <c r="E576" s="98"/>
      <c r="F576" s="98"/>
      <c r="G576" s="98"/>
      <c r="H576" s="98"/>
      <c r="I576" s="98"/>
      <c r="J576" s="98"/>
      <c r="K576" s="98"/>
      <c r="L576" s="98"/>
      <c r="M576" s="98"/>
      <c r="N576" s="98"/>
      <c r="O576" s="98"/>
      <c r="P576" s="98"/>
      <c r="Q576" s="98"/>
      <c r="R576" s="98"/>
      <c r="S576" s="98"/>
      <c r="T576" s="99"/>
      <c r="U576" s="81"/>
      <c r="V576" s="62"/>
      <c r="W576" s="62"/>
      <c r="X576" s="100"/>
      <c r="Y576" s="507">
        <v>0</v>
      </c>
      <c r="Z576" s="507"/>
      <c r="AA576" s="507"/>
      <c r="AB576" s="507"/>
      <c r="AC576" s="90"/>
      <c r="AD576" s="133"/>
      <c r="AE576" s="101">
        <v>388492</v>
      </c>
      <c r="AF576" s="101"/>
      <c r="AG576" s="101"/>
      <c r="AH576" s="101"/>
      <c r="AI576" s="101"/>
      <c r="AK576" s="61"/>
      <c r="AL576" s="61"/>
      <c r="AM576" s="62"/>
      <c r="AN576" s="62"/>
      <c r="AO576" s="62"/>
      <c r="AP576" s="62"/>
      <c r="AQ576" s="62"/>
      <c r="AR576" s="62"/>
      <c r="AS576" s="62"/>
      <c r="AT576" s="62"/>
      <c r="AU576" s="62"/>
      <c r="AV576" s="62"/>
      <c r="AW576" s="62"/>
      <c r="AX576" s="62"/>
      <c r="AY576" s="62"/>
      <c r="AZ576" s="62"/>
      <c r="BA576" s="62"/>
      <c r="BB576" s="62"/>
      <c r="BC576" s="62"/>
      <c r="BD576" s="62"/>
      <c r="BE576" s="62"/>
      <c r="BF576" s="62"/>
      <c r="BG576" s="62"/>
      <c r="BH576" s="62"/>
      <c r="BI576" s="62"/>
      <c r="BJ576" s="62"/>
      <c r="BK576" s="62"/>
      <c r="BL576" s="62"/>
      <c r="BM576" s="62"/>
      <c r="BN576" s="88"/>
      <c r="BO576" s="88"/>
      <c r="BP576" s="88"/>
      <c r="BQ576" s="88"/>
      <c r="BR576" s="88"/>
      <c r="BS576" s="88"/>
      <c r="BT576" s="88"/>
      <c r="BU576" s="958">
        <f>'[1]Bao cao'!Y208</f>
        <v>0</v>
      </c>
      <c r="BV576" s="638">
        <f>'[1]Bao cao'!AG208-AE576</f>
        <v>-388492</v>
      </c>
      <c r="BW576" s="626"/>
      <c r="BX576" s="627"/>
      <c r="BZ576" s="619"/>
    </row>
    <row r="577" spans="19:76" ht="1.5" customHeight="1" thickTop="1">
      <c r="S577" s="81"/>
      <c r="T577" s="81"/>
      <c r="U577" s="81"/>
      <c r="AD577" s="324"/>
      <c r="AE577" s="324"/>
      <c r="AF577" s="324"/>
      <c r="AG577" s="324"/>
      <c r="AH577" s="324"/>
      <c r="AI577" s="324"/>
      <c r="BN577" s="613"/>
      <c r="BO577" s="613"/>
      <c r="BP577" s="613"/>
      <c r="BQ577" s="613"/>
      <c r="BR577" s="613"/>
      <c r="BS577" s="613"/>
      <c r="BT577" s="613"/>
      <c r="BW577" s="608"/>
      <c r="BX577" s="609"/>
    </row>
    <row r="578" spans="1:76" ht="19.5" customHeight="1" hidden="1">
      <c r="A578" s="498">
        <f>'[1]Bao cao'!U209</f>
        <v>0</v>
      </c>
      <c r="B578" s="61" t="s">
        <v>349</v>
      </c>
      <c r="C578" s="103" t="s">
        <v>738</v>
      </c>
      <c r="S578" s="81"/>
      <c r="T578" s="81"/>
      <c r="U578" s="81"/>
      <c r="AD578" s="324"/>
      <c r="AE578" s="324"/>
      <c r="AF578" s="324"/>
      <c r="AG578" s="324"/>
      <c r="AH578" s="324"/>
      <c r="AI578" s="324"/>
      <c r="BN578" s="613"/>
      <c r="BO578" s="613"/>
      <c r="BP578" s="613"/>
      <c r="BQ578" s="613"/>
      <c r="BR578" s="613"/>
      <c r="BS578" s="613"/>
      <c r="BT578" s="613"/>
      <c r="BW578" s="608"/>
      <c r="BX578" s="609"/>
    </row>
    <row r="579" spans="3:76" ht="21" customHeight="1" hidden="1">
      <c r="C579" s="116"/>
      <c r="D579" s="116"/>
      <c r="E579" s="116"/>
      <c r="F579" s="116"/>
      <c r="G579" s="116"/>
      <c r="H579" s="116"/>
      <c r="I579" s="116"/>
      <c r="J579" s="116"/>
      <c r="K579" s="116"/>
      <c r="L579" s="116"/>
      <c r="M579" s="116"/>
      <c r="N579" s="116"/>
      <c r="O579" s="116"/>
      <c r="P579" s="116"/>
      <c r="Q579" s="116"/>
      <c r="R579" s="116"/>
      <c r="S579" s="80"/>
      <c r="T579" s="80"/>
      <c r="U579" s="117"/>
      <c r="V579" s="116"/>
      <c r="X579" s="473"/>
      <c r="Y579" s="85" t="str">
        <f>'[1]Danh muc'!$B$18</f>
        <v>Năm nay</v>
      </c>
      <c r="Z579" s="85"/>
      <c r="AA579" s="85"/>
      <c r="AB579" s="85"/>
      <c r="AE579" s="496" t="str">
        <f>'[1]Danh muc'!$B$20</f>
        <v>Năm trước</v>
      </c>
      <c r="AF579" s="85"/>
      <c r="AG579" s="85"/>
      <c r="AH579" s="85"/>
      <c r="AI579" s="85"/>
      <c r="BN579" s="613"/>
      <c r="BO579" s="613"/>
      <c r="BP579" s="613"/>
      <c r="BQ579" s="613"/>
      <c r="BR579" s="613"/>
      <c r="BS579" s="613"/>
      <c r="BT579" s="613"/>
      <c r="BW579" s="608"/>
      <c r="BX579" s="609"/>
    </row>
    <row r="580" spans="3:76" ht="19.5" customHeight="1" hidden="1">
      <c r="C580" s="86" t="s">
        <v>739</v>
      </c>
      <c r="D580" s="61"/>
      <c r="E580" s="61"/>
      <c r="F580" s="61"/>
      <c r="G580" s="61"/>
      <c r="H580" s="61"/>
      <c r="I580" s="61"/>
      <c r="J580" s="61"/>
      <c r="K580" s="61"/>
      <c r="L580" s="61"/>
      <c r="M580" s="61"/>
      <c r="N580" s="61"/>
      <c r="O580" s="61"/>
      <c r="P580" s="61"/>
      <c r="Q580" s="61"/>
      <c r="R580" s="61"/>
      <c r="S580" s="122"/>
      <c r="T580" s="122"/>
      <c r="U580" s="81"/>
      <c r="X580" s="88"/>
      <c r="Y580" s="508"/>
      <c r="Z580" s="508"/>
      <c r="AA580" s="508"/>
      <c r="AB580" s="508"/>
      <c r="AC580" s="90"/>
      <c r="AD580" s="90"/>
      <c r="AE580" s="508"/>
      <c r="AF580" s="508"/>
      <c r="AG580" s="508"/>
      <c r="AH580" s="508"/>
      <c r="AI580" s="508"/>
      <c r="BN580" s="613"/>
      <c r="BO580" s="613"/>
      <c r="BP580" s="613"/>
      <c r="BQ580" s="613"/>
      <c r="BR580" s="613"/>
      <c r="BS580" s="613"/>
      <c r="BT580" s="613"/>
      <c r="BW580" s="608"/>
      <c r="BX580" s="609"/>
    </row>
    <row r="581" spans="3:76" ht="19.5" customHeight="1" hidden="1">
      <c r="C581" s="86" t="s">
        <v>740</v>
      </c>
      <c r="D581" s="61"/>
      <c r="E581" s="61"/>
      <c r="F581" s="61"/>
      <c r="G581" s="61"/>
      <c r="H581" s="61"/>
      <c r="I581" s="61"/>
      <c r="J581" s="61"/>
      <c r="K581" s="61"/>
      <c r="L581" s="61"/>
      <c r="M581" s="61"/>
      <c r="N581" s="61"/>
      <c r="O581" s="61"/>
      <c r="P581" s="61"/>
      <c r="Q581" s="61"/>
      <c r="R581" s="61"/>
      <c r="S581" s="122"/>
      <c r="T581" s="122"/>
      <c r="U581" s="81"/>
      <c r="X581" s="88"/>
      <c r="Y581" s="407"/>
      <c r="Z581" s="407"/>
      <c r="AA581" s="407"/>
      <c r="AB581" s="407"/>
      <c r="AC581" s="90"/>
      <c r="AD581" s="90"/>
      <c r="AE581" s="407"/>
      <c r="AF581" s="407"/>
      <c r="AG581" s="407"/>
      <c r="AH581" s="407"/>
      <c r="AI581" s="407"/>
      <c r="BN581" s="613"/>
      <c r="BO581" s="613"/>
      <c r="BP581" s="613"/>
      <c r="BQ581" s="613"/>
      <c r="BR581" s="613"/>
      <c r="BS581" s="613"/>
      <c r="BT581" s="613"/>
      <c r="BW581" s="608"/>
      <c r="BX581" s="609"/>
    </row>
    <row r="582" spans="3:76" ht="19.5" customHeight="1" hidden="1">
      <c r="C582" s="86" t="s">
        <v>739</v>
      </c>
      <c r="D582" s="61"/>
      <c r="E582" s="61"/>
      <c r="F582" s="61"/>
      <c r="G582" s="61"/>
      <c r="H582" s="61"/>
      <c r="I582" s="61"/>
      <c r="J582" s="61"/>
      <c r="K582" s="61"/>
      <c r="L582" s="61"/>
      <c r="M582" s="61"/>
      <c r="N582" s="61"/>
      <c r="O582" s="61"/>
      <c r="P582" s="61"/>
      <c r="Q582" s="61"/>
      <c r="R582" s="61"/>
      <c r="S582" s="125"/>
      <c r="T582" s="125"/>
      <c r="U582" s="81"/>
      <c r="X582" s="88"/>
      <c r="Y582" s="407"/>
      <c r="Z582" s="407"/>
      <c r="AA582" s="407"/>
      <c r="AB582" s="407"/>
      <c r="AC582" s="90"/>
      <c r="AD582" s="90"/>
      <c r="AE582" s="407"/>
      <c r="AF582" s="407"/>
      <c r="AG582" s="407"/>
      <c r="AH582" s="407"/>
      <c r="AI582" s="407"/>
      <c r="BN582" s="613"/>
      <c r="BO582" s="613"/>
      <c r="BP582" s="613"/>
      <c r="BQ582" s="613"/>
      <c r="BR582" s="613"/>
      <c r="BS582" s="613"/>
      <c r="BT582" s="613"/>
      <c r="BW582" s="608"/>
      <c r="BX582" s="609"/>
    </row>
    <row r="583" spans="3:76" ht="19.5" customHeight="1" hidden="1">
      <c r="C583" s="86" t="s">
        <v>741</v>
      </c>
      <c r="D583" s="61"/>
      <c r="E583" s="61"/>
      <c r="F583" s="61"/>
      <c r="G583" s="61"/>
      <c r="H583" s="61"/>
      <c r="I583" s="61"/>
      <c r="J583" s="61"/>
      <c r="K583" s="61"/>
      <c r="L583" s="61"/>
      <c r="M583" s="61"/>
      <c r="N583" s="61"/>
      <c r="O583" s="61"/>
      <c r="P583" s="61"/>
      <c r="Q583" s="61"/>
      <c r="R583" s="61"/>
      <c r="S583" s="125"/>
      <c r="T583" s="125"/>
      <c r="U583" s="81"/>
      <c r="X583" s="88"/>
      <c r="Y583" s="407"/>
      <c r="Z583" s="407"/>
      <c r="AA583" s="407"/>
      <c r="AB583" s="407"/>
      <c r="AC583" s="90"/>
      <c r="AD583" s="90"/>
      <c r="AE583" s="407"/>
      <c r="AF583" s="407"/>
      <c r="AG583" s="407"/>
      <c r="AH583" s="407"/>
      <c r="AI583" s="407"/>
      <c r="BN583" s="613"/>
      <c r="BO583" s="613"/>
      <c r="BP583" s="613"/>
      <c r="BQ583" s="613"/>
      <c r="BR583" s="613"/>
      <c r="BS583" s="613"/>
      <c r="BT583" s="613"/>
      <c r="BW583" s="608"/>
      <c r="BX583" s="609"/>
    </row>
    <row r="584" spans="3:76" ht="19.5" customHeight="1" hidden="1">
      <c r="C584" s="86" t="s">
        <v>742</v>
      </c>
      <c r="D584" s="61"/>
      <c r="E584" s="61"/>
      <c r="F584" s="61"/>
      <c r="G584" s="61"/>
      <c r="H584" s="61"/>
      <c r="I584" s="61"/>
      <c r="J584" s="61"/>
      <c r="K584" s="61"/>
      <c r="L584" s="61"/>
      <c r="M584" s="61"/>
      <c r="N584" s="61"/>
      <c r="O584" s="61"/>
      <c r="P584" s="61"/>
      <c r="Q584" s="61"/>
      <c r="R584" s="61"/>
      <c r="S584" s="125"/>
      <c r="T584" s="125"/>
      <c r="U584" s="81"/>
      <c r="X584" s="88"/>
      <c r="Y584" s="407"/>
      <c r="Z584" s="407"/>
      <c r="AA584" s="407"/>
      <c r="AB584" s="407"/>
      <c r="AC584" s="90"/>
      <c r="AD584" s="90"/>
      <c r="AE584" s="407"/>
      <c r="AF584" s="407"/>
      <c r="AG584" s="407"/>
      <c r="AH584" s="407"/>
      <c r="AI584" s="407"/>
      <c r="BN584" s="613"/>
      <c r="BO584" s="613"/>
      <c r="BP584" s="613"/>
      <c r="BQ584" s="613"/>
      <c r="BR584" s="613"/>
      <c r="BS584" s="613"/>
      <c r="BT584" s="613"/>
      <c r="BW584" s="608"/>
      <c r="BX584" s="609"/>
    </row>
    <row r="585" spans="3:76" ht="19.5" customHeight="1" hidden="1">
      <c r="C585" s="86" t="s">
        <v>743</v>
      </c>
      <c r="D585" s="61"/>
      <c r="E585" s="61"/>
      <c r="F585" s="61"/>
      <c r="G585" s="61"/>
      <c r="H585" s="61"/>
      <c r="I585" s="61"/>
      <c r="J585" s="61"/>
      <c r="K585" s="61"/>
      <c r="L585" s="61"/>
      <c r="M585" s="61"/>
      <c r="N585" s="61"/>
      <c r="O585" s="61"/>
      <c r="P585" s="61"/>
      <c r="Q585" s="61"/>
      <c r="R585" s="61"/>
      <c r="S585" s="125"/>
      <c r="T585" s="125"/>
      <c r="U585" s="81"/>
      <c r="X585" s="88"/>
      <c r="Y585" s="407"/>
      <c r="Z585" s="407"/>
      <c r="AA585" s="407"/>
      <c r="AB585" s="407"/>
      <c r="AC585" s="90"/>
      <c r="AD585" s="90"/>
      <c r="AE585" s="407"/>
      <c r="AF585" s="407"/>
      <c r="AG585" s="407"/>
      <c r="AH585" s="407"/>
      <c r="AI585" s="407"/>
      <c r="BN585" s="613"/>
      <c r="BO585" s="613"/>
      <c r="BP585" s="613"/>
      <c r="BQ585" s="613"/>
      <c r="BR585" s="613"/>
      <c r="BS585" s="613"/>
      <c r="BT585" s="613"/>
      <c r="BW585" s="608"/>
      <c r="BX585" s="609"/>
    </row>
    <row r="586" spans="3:76" ht="19.5" customHeight="1" hidden="1">
      <c r="C586" s="86" t="s">
        <v>742</v>
      </c>
      <c r="D586" s="61"/>
      <c r="E586" s="61"/>
      <c r="F586" s="61"/>
      <c r="G586" s="61"/>
      <c r="H586" s="61"/>
      <c r="I586" s="61"/>
      <c r="J586" s="61"/>
      <c r="K586" s="61"/>
      <c r="L586" s="61"/>
      <c r="M586" s="61"/>
      <c r="N586" s="61"/>
      <c r="O586" s="61"/>
      <c r="P586" s="61"/>
      <c r="Q586" s="61"/>
      <c r="R586" s="61"/>
      <c r="S586" s="125"/>
      <c r="T586" s="125"/>
      <c r="U586" s="81"/>
      <c r="X586" s="88"/>
      <c r="Y586" s="407"/>
      <c r="Z586" s="407"/>
      <c r="AA586" s="407"/>
      <c r="AB586" s="407"/>
      <c r="AC586" s="90"/>
      <c r="AD586" s="90"/>
      <c r="AE586" s="407"/>
      <c r="AF586" s="407"/>
      <c r="AG586" s="407"/>
      <c r="AH586" s="407"/>
      <c r="AI586" s="407"/>
      <c r="BN586" s="613"/>
      <c r="BO586" s="613"/>
      <c r="BP586" s="613"/>
      <c r="BQ586" s="613"/>
      <c r="BR586" s="613"/>
      <c r="BS586" s="613"/>
      <c r="BT586" s="613"/>
      <c r="BW586" s="608"/>
      <c r="BX586" s="609"/>
    </row>
    <row r="587" spans="3:76" ht="19.5" customHeight="1" hidden="1">
      <c r="C587" s="62" t="s">
        <v>744</v>
      </c>
      <c r="S587" s="81"/>
      <c r="T587" s="81"/>
      <c r="U587" s="81"/>
      <c r="X587" s="88"/>
      <c r="Y587" s="407"/>
      <c r="Z587" s="407"/>
      <c r="AA587" s="407"/>
      <c r="AB587" s="407"/>
      <c r="AC587" s="90"/>
      <c r="AD587" s="90"/>
      <c r="AE587" s="407"/>
      <c r="AF587" s="407"/>
      <c r="AG587" s="407"/>
      <c r="AH587" s="407"/>
      <c r="AI587" s="407"/>
      <c r="BN587" s="613"/>
      <c r="BO587" s="613"/>
      <c r="BP587" s="613"/>
      <c r="BQ587" s="613"/>
      <c r="BR587" s="613"/>
      <c r="BS587" s="613"/>
      <c r="BT587" s="613"/>
      <c r="BW587" s="608"/>
      <c r="BX587" s="609"/>
    </row>
    <row r="588" spans="3:76" ht="19.5" customHeight="1" hidden="1">
      <c r="C588" s="62" t="s">
        <v>745</v>
      </c>
      <c r="S588" s="81"/>
      <c r="T588" s="81"/>
      <c r="U588" s="81"/>
      <c r="X588" s="88"/>
      <c r="Y588" s="407"/>
      <c r="Z588" s="407"/>
      <c r="AA588" s="407"/>
      <c r="AB588" s="407"/>
      <c r="AC588" s="90"/>
      <c r="AD588" s="90"/>
      <c r="AE588" s="407"/>
      <c r="AF588" s="407"/>
      <c r="AG588" s="407"/>
      <c r="AH588" s="407"/>
      <c r="AI588" s="407"/>
      <c r="BN588" s="613"/>
      <c r="BO588" s="613"/>
      <c r="BP588" s="613"/>
      <c r="BQ588" s="613"/>
      <c r="BR588" s="613"/>
      <c r="BS588" s="613"/>
      <c r="BT588" s="613"/>
      <c r="BW588" s="608"/>
      <c r="BX588" s="609"/>
    </row>
    <row r="589" spans="3:76" ht="19.5" customHeight="1" hidden="1">
      <c r="C589" s="62" t="s">
        <v>746</v>
      </c>
      <c r="S589" s="81"/>
      <c r="T589" s="81"/>
      <c r="U589" s="81"/>
      <c r="X589" s="88"/>
      <c r="Y589" s="410"/>
      <c r="Z589" s="410"/>
      <c r="AA589" s="410"/>
      <c r="AB589" s="410"/>
      <c r="AC589" s="90"/>
      <c r="AD589" s="90"/>
      <c r="AE589" s="410"/>
      <c r="AF589" s="410"/>
      <c r="AG589" s="410"/>
      <c r="AH589" s="410"/>
      <c r="AI589" s="410"/>
      <c r="BN589" s="613"/>
      <c r="BO589" s="613"/>
      <c r="BP589" s="613"/>
      <c r="BQ589" s="613"/>
      <c r="BR589" s="613"/>
      <c r="BS589" s="613"/>
      <c r="BT589" s="613"/>
      <c r="BW589" s="608"/>
      <c r="BX589" s="609"/>
    </row>
    <row r="590" spans="3:76" ht="19.5" customHeight="1" hidden="1" thickBot="1">
      <c r="C590" s="98" t="s">
        <v>355</v>
      </c>
      <c r="D590" s="98"/>
      <c r="E590" s="98"/>
      <c r="F590" s="98"/>
      <c r="G590" s="98"/>
      <c r="H590" s="98"/>
      <c r="I590" s="98"/>
      <c r="J590" s="98"/>
      <c r="K590" s="98"/>
      <c r="L590" s="98"/>
      <c r="M590" s="98"/>
      <c r="N590" s="98"/>
      <c r="O590" s="98"/>
      <c r="P590" s="98"/>
      <c r="Q590" s="98"/>
      <c r="R590" s="98"/>
      <c r="S590" s="98"/>
      <c r="T590" s="99"/>
      <c r="U590" s="81"/>
      <c r="X590" s="100"/>
      <c r="Y590" s="129">
        <f>SUBTOTAL(9,X580:AB589)</f>
        <v>0</v>
      </c>
      <c r="Z590" s="129"/>
      <c r="AA590" s="129"/>
      <c r="AB590" s="129"/>
      <c r="AC590" s="90"/>
      <c r="AD590" s="90"/>
      <c r="AE590" s="129">
        <f>SUBTOTAL(9,AE580:AI589)</f>
        <v>0</v>
      </c>
      <c r="AF590" s="129"/>
      <c r="AG590" s="129"/>
      <c r="AH590" s="129"/>
      <c r="AI590" s="129"/>
      <c r="BN590" s="613"/>
      <c r="BO590" s="613"/>
      <c r="BP590" s="613"/>
      <c r="BQ590" s="613"/>
      <c r="BR590" s="613"/>
      <c r="BS590" s="613"/>
      <c r="BT590" s="613"/>
      <c r="BU590" s="622">
        <f>'[1]Bao cao'!Y209</f>
        <v>0</v>
      </c>
      <c r="BV590" s="622">
        <f>'[1]Bao cao'!AG209</f>
        <v>0</v>
      </c>
      <c r="BW590" s="608"/>
      <c r="BX590" s="609"/>
    </row>
    <row r="591" spans="19:76" ht="11.25" customHeight="1">
      <c r="S591" s="81"/>
      <c r="T591" s="81"/>
      <c r="U591" s="81"/>
      <c r="AD591" s="324"/>
      <c r="AE591" s="324"/>
      <c r="AF591" s="324"/>
      <c r="AG591" s="324"/>
      <c r="AH591" s="324"/>
      <c r="AI591" s="324"/>
      <c r="BN591" s="613"/>
      <c r="BO591" s="613"/>
      <c r="BP591" s="613"/>
      <c r="BQ591" s="613"/>
      <c r="BR591" s="613"/>
      <c r="BS591" s="613"/>
      <c r="BT591" s="613"/>
      <c r="BW591" s="608"/>
      <c r="BX591" s="609"/>
    </row>
    <row r="592" spans="1:76" ht="19.5" customHeight="1" hidden="1">
      <c r="A592" s="83" t="s">
        <v>747</v>
      </c>
      <c r="B592" s="61" t="s">
        <v>349</v>
      </c>
      <c r="C592" s="136" t="s">
        <v>748</v>
      </c>
      <c r="D592" s="116"/>
      <c r="E592" s="116"/>
      <c r="F592" s="116"/>
      <c r="G592" s="116"/>
      <c r="H592" s="116"/>
      <c r="I592" s="116"/>
      <c r="J592" s="116"/>
      <c r="K592" s="116"/>
      <c r="L592" s="116"/>
      <c r="M592" s="116"/>
      <c r="N592" s="116"/>
      <c r="O592" s="116"/>
      <c r="P592" s="116"/>
      <c r="Q592" s="116"/>
      <c r="R592" s="116"/>
      <c r="S592" s="117"/>
      <c r="T592" s="117"/>
      <c r="U592" s="117"/>
      <c r="V592" s="116"/>
      <c r="W592" s="116"/>
      <c r="X592" s="116"/>
      <c r="Y592" s="116"/>
      <c r="Z592" s="116"/>
      <c r="AA592" s="116"/>
      <c r="AB592" s="116"/>
      <c r="AD592" s="324"/>
      <c r="AE592" s="324"/>
      <c r="AF592" s="324"/>
      <c r="AG592" s="324"/>
      <c r="AH592" s="324"/>
      <c r="AI592" s="324"/>
      <c r="AK592" s="584">
        <v>27</v>
      </c>
      <c r="AL592" s="584" t="s">
        <v>349</v>
      </c>
      <c r="AM592" s="652" t="s">
        <v>931</v>
      </c>
      <c r="AN592" s="639"/>
      <c r="AO592" s="639"/>
      <c r="AP592" s="639"/>
      <c r="AQ592" s="639"/>
      <c r="AR592" s="639"/>
      <c r="AS592" s="639"/>
      <c r="AT592" s="639"/>
      <c r="AU592" s="639"/>
      <c r="AV592" s="639"/>
      <c r="AW592" s="639"/>
      <c r="AX592" s="639"/>
      <c r="AY592" s="639"/>
      <c r="AZ592" s="639"/>
      <c r="BA592" s="639"/>
      <c r="BB592" s="639"/>
      <c r="BC592" s="639"/>
      <c r="BD592" s="639"/>
      <c r="BE592" s="639"/>
      <c r="BF592" s="639"/>
      <c r="BG592" s="639"/>
      <c r="BH592" s="639"/>
      <c r="BI592" s="639"/>
      <c r="BJ592" s="639"/>
      <c r="BK592" s="639"/>
      <c r="BL592" s="639"/>
      <c r="BN592" s="613"/>
      <c r="BO592" s="613"/>
      <c r="BP592" s="613"/>
      <c r="BQ592" s="613"/>
      <c r="BR592" s="613"/>
      <c r="BS592" s="613"/>
      <c r="BT592" s="613"/>
      <c r="BW592" s="608"/>
      <c r="BX592" s="609"/>
    </row>
    <row r="593" spans="3:76" ht="23.25" customHeight="1" hidden="1">
      <c r="C593" s="116"/>
      <c r="D593" s="116"/>
      <c r="E593" s="116"/>
      <c r="F593" s="116"/>
      <c r="G593" s="116"/>
      <c r="H593" s="116"/>
      <c r="I593" s="116"/>
      <c r="J593" s="116"/>
      <c r="K593" s="116"/>
      <c r="L593" s="116"/>
      <c r="M593" s="116"/>
      <c r="N593" s="116"/>
      <c r="O593" s="116"/>
      <c r="P593" s="116"/>
      <c r="Q593" s="116"/>
      <c r="R593" s="116"/>
      <c r="S593" s="80"/>
      <c r="T593" s="80"/>
      <c r="U593" s="117"/>
      <c r="V593" s="116"/>
      <c r="W593" s="81"/>
      <c r="X593" s="473"/>
      <c r="Y593" s="85" t="str">
        <f>'[1]Danh muc'!$B$18</f>
        <v>Năm nay</v>
      </c>
      <c r="Z593" s="85"/>
      <c r="AA593" s="85"/>
      <c r="AB593" s="85"/>
      <c r="AE593" s="496" t="str">
        <f>'[1]Danh muc'!$B$20</f>
        <v>Năm trước</v>
      </c>
      <c r="AF593" s="85"/>
      <c r="AG593" s="85"/>
      <c r="AH593" s="85"/>
      <c r="AI593" s="85"/>
      <c r="AM593" s="639"/>
      <c r="AN593" s="639"/>
      <c r="AO593" s="639"/>
      <c r="AP593" s="639"/>
      <c r="AQ593" s="639"/>
      <c r="AR593" s="639"/>
      <c r="AS593" s="639"/>
      <c r="AT593" s="639"/>
      <c r="AU593" s="639"/>
      <c r="AV593" s="639"/>
      <c r="AW593" s="639"/>
      <c r="AX593" s="639"/>
      <c r="AY593" s="639"/>
      <c r="AZ593" s="639"/>
      <c r="BA593" s="639"/>
      <c r="BB593" s="639"/>
      <c r="BC593" s="639"/>
      <c r="BD593" s="639"/>
      <c r="BE593" s="639"/>
      <c r="BF593" s="639"/>
      <c r="BG593" s="884" t="s">
        <v>881</v>
      </c>
      <c r="BH593" s="884"/>
      <c r="BI593" s="884"/>
      <c r="BJ593" s="884"/>
      <c r="BK593" s="884"/>
      <c r="BL593" s="884"/>
      <c r="BN593" s="884" t="s">
        <v>882</v>
      </c>
      <c r="BO593" s="884"/>
      <c r="BP593" s="884"/>
      <c r="BQ593" s="884"/>
      <c r="BR593" s="884"/>
      <c r="BS593" s="884"/>
      <c r="BT593" s="885"/>
      <c r="BW593" s="608"/>
      <c r="BX593" s="609"/>
    </row>
    <row r="594" spans="3:76" ht="19.5" customHeight="1" hidden="1">
      <c r="C594" s="86" t="s">
        <v>749</v>
      </c>
      <c r="D594" s="61"/>
      <c r="E594" s="61"/>
      <c r="F594" s="61"/>
      <c r="G594" s="61"/>
      <c r="H594" s="61"/>
      <c r="I594" s="61"/>
      <c r="J594" s="61"/>
      <c r="K594" s="61"/>
      <c r="L594" s="61"/>
      <c r="M594" s="61"/>
      <c r="N594" s="61"/>
      <c r="O594" s="61"/>
      <c r="P594" s="61"/>
      <c r="Q594" s="61"/>
      <c r="R594" s="61"/>
      <c r="S594" s="122"/>
      <c r="T594" s="122"/>
      <c r="U594" s="81"/>
      <c r="W594" s="81"/>
      <c r="X594" s="88"/>
      <c r="Y594" s="89"/>
      <c r="Z594" s="89"/>
      <c r="AA594" s="89"/>
      <c r="AB594" s="89"/>
      <c r="AC594" s="90"/>
      <c r="AD594" s="133"/>
      <c r="AE594" s="89"/>
      <c r="AF594" s="89"/>
      <c r="AG594" s="89"/>
      <c r="AH594" s="89"/>
      <c r="AI594" s="89"/>
      <c r="AM594" s="611" t="s">
        <v>749</v>
      </c>
      <c r="AN594" s="584"/>
      <c r="AO594" s="584"/>
      <c r="AP594" s="584"/>
      <c r="AQ594" s="584"/>
      <c r="AR594" s="584"/>
      <c r="AS594" s="584"/>
      <c r="AT594" s="584"/>
      <c r="AU594" s="584"/>
      <c r="AV594" s="584"/>
      <c r="AW594" s="584"/>
      <c r="AX594" s="584"/>
      <c r="AY594" s="584"/>
      <c r="AZ594" s="584"/>
      <c r="BA594" s="584"/>
      <c r="BB594" s="584"/>
      <c r="BC594" s="584"/>
      <c r="BD594" s="584"/>
      <c r="BG594" s="612" t="e">
        <f>SUBTOTAL(9,#REF!)</f>
        <v>#REF!</v>
      </c>
      <c r="BH594" s="612"/>
      <c r="BI594" s="612"/>
      <c r="BJ594" s="612"/>
      <c r="BK594" s="612"/>
      <c r="BL594" s="612"/>
      <c r="BN594" s="612" t="e">
        <f>SUBTOTAL(9,#REF!)</f>
        <v>#REF!</v>
      </c>
      <c r="BO594" s="612"/>
      <c r="BP594" s="612"/>
      <c r="BQ594" s="612"/>
      <c r="BR594" s="612"/>
      <c r="BS594" s="612"/>
      <c r="BT594" s="613"/>
      <c r="BW594" s="608"/>
      <c r="BX594" s="609"/>
    </row>
    <row r="595" spans="3:76" ht="19.5" customHeight="1" hidden="1">
      <c r="C595" s="62" t="s">
        <v>750</v>
      </c>
      <c r="S595" s="122"/>
      <c r="T595" s="122"/>
      <c r="U595" s="81"/>
      <c r="W595" s="81"/>
      <c r="X595" s="88"/>
      <c r="Y595" s="91"/>
      <c r="Z595" s="91"/>
      <c r="AA595" s="91"/>
      <c r="AB595" s="91"/>
      <c r="AC595" s="90"/>
      <c r="AD595" s="133"/>
      <c r="AE595" s="91"/>
      <c r="AF595" s="91"/>
      <c r="AG595" s="91"/>
      <c r="AH595" s="91"/>
      <c r="AI595" s="91"/>
      <c r="AM595" s="518" t="s">
        <v>750</v>
      </c>
      <c r="BG595" s="615" t="e">
        <f>SUBTOTAL(9,#REF!)</f>
        <v>#REF!</v>
      </c>
      <c r="BH595" s="615"/>
      <c r="BI595" s="615"/>
      <c r="BJ595" s="615"/>
      <c r="BK595" s="615"/>
      <c r="BL595" s="615"/>
      <c r="BN595" s="615" t="e">
        <f>SUBTOTAL(9,#REF!)</f>
        <v>#REF!</v>
      </c>
      <c r="BO595" s="615"/>
      <c r="BP595" s="615"/>
      <c r="BQ595" s="615"/>
      <c r="BR595" s="615"/>
      <c r="BS595" s="615"/>
      <c r="BT595" s="616"/>
      <c r="BW595" s="608"/>
      <c r="BX595" s="609"/>
    </row>
    <row r="596" spans="3:76" ht="19.5" customHeight="1" hidden="1">
      <c r="C596" s="62" t="s">
        <v>751</v>
      </c>
      <c r="S596" s="122"/>
      <c r="T596" s="122"/>
      <c r="U596" s="81"/>
      <c r="W596" s="81"/>
      <c r="X596" s="88"/>
      <c r="Y596" s="91"/>
      <c r="Z596" s="91"/>
      <c r="AA596" s="91"/>
      <c r="AB596" s="91"/>
      <c r="AC596" s="90"/>
      <c r="AD596" s="133"/>
      <c r="AE596" s="91"/>
      <c r="AF596" s="91"/>
      <c r="AG596" s="91"/>
      <c r="AH596" s="91"/>
      <c r="AI596" s="91"/>
      <c r="AM596" s="518" t="s">
        <v>751</v>
      </c>
      <c r="BG596" s="616"/>
      <c r="BH596" s="616"/>
      <c r="BI596" s="616"/>
      <c r="BJ596" s="616"/>
      <c r="BK596" s="616"/>
      <c r="BL596" s="616"/>
      <c r="BN596" s="616"/>
      <c r="BO596" s="616"/>
      <c r="BP596" s="616"/>
      <c r="BQ596" s="616"/>
      <c r="BR596" s="616"/>
      <c r="BS596" s="616"/>
      <c r="BT596" s="616"/>
      <c r="BW596" s="608"/>
      <c r="BX596" s="609"/>
    </row>
    <row r="597" spans="3:78" ht="19.5" customHeight="1" hidden="1">
      <c r="C597" s="62" t="s">
        <v>752</v>
      </c>
      <c r="S597" s="122"/>
      <c r="T597" s="122"/>
      <c r="U597" s="81"/>
      <c r="W597" s="81"/>
      <c r="X597" s="88"/>
      <c r="Y597" s="91"/>
      <c r="Z597" s="91"/>
      <c r="AA597" s="91"/>
      <c r="AB597" s="91"/>
      <c r="AC597" s="90"/>
      <c r="AD597" s="133"/>
      <c r="AE597" s="91"/>
      <c r="AF597" s="91"/>
      <c r="AG597" s="91"/>
      <c r="AH597" s="91"/>
      <c r="AI597" s="91"/>
      <c r="AM597" s="518" t="s">
        <v>752</v>
      </c>
      <c r="BG597" s="616"/>
      <c r="BH597" s="616"/>
      <c r="BI597" s="616"/>
      <c r="BJ597" s="616"/>
      <c r="BK597" s="616"/>
      <c r="BL597" s="616"/>
      <c r="BN597" s="616"/>
      <c r="BO597" s="616"/>
      <c r="BP597" s="616"/>
      <c r="BQ597" s="616"/>
      <c r="BR597" s="616"/>
      <c r="BS597" s="616"/>
      <c r="BT597" s="616"/>
      <c r="BW597" s="616"/>
      <c r="BX597" s="616"/>
      <c r="BY597" s="616"/>
      <c r="BZ597" s="1033"/>
    </row>
    <row r="598" spans="3:76" ht="19.5" customHeight="1" hidden="1">
      <c r="C598" s="62" t="s">
        <v>753</v>
      </c>
      <c r="S598" s="122"/>
      <c r="T598" s="122"/>
      <c r="U598" s="81"/>
      <c r="W598" s="81"/>
      <c r="X598" s="88"/>
      <c r="Y598" s="97"/>
      <c r="Z598" s="97"/>
      <c r="AA598" s="97"/>
      <c r="AB598" s="97"/>
      <c r="AC598" s="90"/>
      <c r="AD598" s="133"/>
      <c r="AE598" s="97"/>
      <c r="AF598" s="97"/>
      <c r="AG598" s="97"/>
      <c r="AH598" s="97"/>
      <c r="AI598" s="97"/>
      <c r="AM598" s="518" t="s">
        <v>753</v>
      </c>
      <c r="BG598" s="616"/>
      <c r="BH598" s="616"/>
      <c r="BI598" s="616"/>
      <c r="BJ598" s="616"/>
      <c r="BK598" s="616"/>
      <c r="BL598" s="616"/>
      <c r="BN598" s="616"/>
      <c r="BO598" s="616"/>
      <c r="BP598" s="616"/>
      <c r="BQ598" s="616"/>
      <c r="BR598" s="616"/>
      <c r="BS598" s="616"/>
      <c r="BT598" s="616"/>
      <c r="BW598" s="608"/>
      <c r="BX598" s="609"/>
    </row>
    <row r="599" spans="1:78" s="94" customFormat="1" ht="19.5" customHeight="1" hidden="1" thickBot="1">
      <c r="A599" s="60"/>
      <c r="B599" s="61"/>
      <c r="C599" s="98" t="s">
        <v>355</v>
      </c>
      <c r="D599" s="98"/>
      <c r="E599" s="98"/>
      <c r="F599" s="98"/>
      <c r="G599" s="98"/>
      <c r="H599" s="98"/>
      <c r="I599" s="98"/>
      <c r="J599" s="98"/>
      <c r="K599" s="98"/>
      <c r="L599" s="98"/>
      <c r="M599" s="98"/>
      <c r="N599" s="98"/>
      <c r="O599" s="98"/>
      <c r="P599" s="98"/>
      <c r="Q599" s="98"/>
      <c r="R599" s="98"/>
      <c r="S599" s="98"/>
      <c r="T599" s="61"/>
      <c r="U599" s="62"/>
      <c r="V599" s="62"/>
      <c r="W599" s="81"/>
      <c r="X599" s="100"/>
      <c r="Y599" s="101">
        <f>Y594+Y595+SUM(X596:$AB$598)</f>
        <v>0</v>
      </c>
      <c r="Z599" s="101"/>
      <c r="AA599" s="101"/>
      <c r="AB599" s="101"/>
      <c r="AC599" s="90"/>
      <c r="AD599" s="133"/>
      <c r="AE599" s="101">
        <f>AE594+AE595+SUM(AE596:AI598)</f>
        <v>0</v>
      </c>
      <c r="AF599" s="101"/>
      <c r="AG599" s="101"/>
      <c r="AH599" s="101"/>
      <c r="AI599" s="101"/>
      <c r="AK599" s="61"/>
      <c r="AL599" s="61"/>
      <c r="AM599" s="61" t="s">
        <v>355</v>
      </c>
      <c r="AN599" s="61"/>
      <c r="AO599" s="61"/>
      <c r="AP599" s="61"/>
      <c r="AQ599" s="61"/>
      <c r="AR599" s="61"/>
      <c r="AS599" s="61"/>
      <c r="AT599" s="61"/>
      <c r="AU599" s="61"/>
      <c r="AV599" s="61"/>
      <c r="AW599" s="61"/>
      <c r="AX599" s="61"/>
      <c r="AY599" s="61"/>
      <c r="AZ599" s="61"/>
      <c r="BA599" s="61"/>
      <c r="BB599" s="61"/>
      <c r="BC599" s="61"/>
      <c r="BD599" s="61"/>
      <c r="BE599" s="62"/>
      <c r="BF599" s="62"/>
      <c r="BG599" s="637">
        <f>SUBTOTAL(9,BG594:BL598)</f>
        <v>0</v>
      </c>
      <c r="BH599" s="637"/>
      <c r="BI599" s="637"/>
      <c r="BJ599" s="637"/>
      <c r="BK599" s="637"/>
      <c r="BL599" s="637"/>
      <c r="BM599" s="62"/>
      <c r="BN599" s="637">
        <f>SUBTOTAL(9,BN594:BS598)</f>
        <v>0</v>
      </c>
      <c r="BO599" s="637"/>
      <c r="BP599" s="637"/>
      <c r="BQ599" s="637"/>
      <c r="BR599" s="637"/>
      <c r="BS599" s="637"/>
      <c r="BT599" s="100"/>
      <c r="BU599" s="618"/>
      <c r="BV599" s="618"/>
      <c r="BW599" s="626"/>
      <c r="BX599" s="627"/>
      <c r="BZ599" s="619"/>
    </row>
    <row r="600" spans="23:76" ht="15.75" customHeight="1" hidden="1" thickTop="1">
      <c r="W600" s="388"/>
      <c r="X600" s="388"/>
      <c r="Y600" s="388"/>
      <c r="Z600" s="388"/>
      <c r="AA600" s="388"/>
      <c r="AB600" s="388"/>
      <c r="AD600" s="388"/>
      <c r="AE600" s="388"/>
      <c r="AF600" s="388"/>
      <c r="AG600" s="388"/>
      <c r="AH600" s="388"/>
      <c r="AI600" s="388"/>
      <c r="BG600" s="1034"/>
      <c r="BH600" s="1034"/>
      <c r="BI600" s="1034"/>
      <c r="BJ600" s="1034"/>
      <c r="BK600" s="1034"/>
      <c r="BL600" s="1034"/>
      <c r="BN600" s="1034"/>
      <c r="BO600" s="1034"/>
      <c r="BP600" s="1034"/>
      <c r="BQ600" s="1034"/>
      <c r="BR600" s="1034"/>
      <c r="BS600" s="1034"/>
      <c r="BW600" s="608"/>
      <c r="BX600" s="609"/>
    </row>
    <row r="601" spans="1:256" s="76" customFormat="1" ht="24.75" customHeight="1" hidden="1">
      <c r="A601" s="64" t="s">
        <v>754</v>
      </c>
      <c r="B601" s="64"/>
      <c r="C601" s="64"/>
      <c r="D601" s="64"/>
      <c r="E601" s="64"/>
      <c r="F601" s="64"/>
      <c r="G601" s="64"/>
      <c r="H601" s="64"/>
      <c r="I601" s="64"/>
      <c r="J601" s="64"/>
      <c r="K601" s="64"/>
      <c r="L601" s="64"/>
      <c r="M601" s="64"/>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4"/>
      <c r="AK601" s="64"/>
      <c r="AL601" s="64"/>
      <c r="AM601" s="64"/>
      <c r="AN601" s="64"/>
      <c r="AO601" s="64"/>
      <c r="AP601" s="64"/>
      <c r="AQ601" s="64"/>
      <c r="AR601" s="64"/>
      <c r="AS601" s="64"/>
      <c r="AT601" s="64"/>
      <c r="AU601" s="64"/>
      <c r="AV601" s="64"/>
      <c r="AW601" s="64"/>
      <c r="AX601" s="64"/>
      <c r="AY601" s="64"/>
      <c r="AZ601" s="64"/>
      <c r="BA601" s="64"/>
      <c r="BB601" s="64"/>
      <c r="BC601" s="64"/>
      <c r="BD601" s="64"/>
      <c r="BE601" s="64"/>
      <c r="BF601" s="64"/>
      <c r="BG601" s="64"/>
      <c r="BH601" s="64"/>
      <c r="BI601" s="64"/>
      <c r="BJ601" s="64"/>
      <c r="BK601" s="64"/>
      <c r="BL601" s="64"/>
      <c r="BM601" s="64"/>
      <c r="BN601" s="64"/>
      <c r="BO601" s="64"/>
      <c r="BP601" s="64"/>
      <c r="BQ601" s="64"/>
      <c r="BR601" s="64"/>
      <c r="BS601" s="64"/>
      <c r="BT601" s="64"/>
      <c r="BU601" s="64"/>
      <c r="BV601" s="64"/>
      <c r="BW601" s="64"/>
      <c r="BX601" s="64"/>
      <c r="BY601" s="64"/>
      <c r="BZ601" s="607"/>
      <c r="CA601" s="64"/>
      <c r="CB601" s="64"/>
      <c r="CC601" s="64"/>
      <c r="CD601" s="64"/>
      <c r="CE601" s="64"/>
      <c r="CF601" s="64"/>
      <c r="CG601" s="64"/>
      <c r="CH601" s="64"/>
      <c r="CI601" s="64"/>
      <c r="CJ601" s="64"/>
      <c r="CK601" s="64"/>
      <c r="CL601" s="64"/>
      <c r="CM601" s="64"/>
      <c r="CN601" s="64"/>
      <c r="CO601" s="64"/>
      <c r="CP601" s="64"/>
      <c r="CQ601" s="64"/>
      <c r="CR601" s="64"/>
      <c r="CS601" s="64"/>
      <c r="CT601" s="64"/>
      <c r="CU601" s="64"/>
      <c r="CV601" s="64"/>
      <c r="CW601" s="64"/>
      <c r="CX601" s="64"/>
      <c r="CY601" s="64"/>
      <c r="CZ601" s="64"/>
      <c r="DA601" s="64"/>
      <c r="DB601" s="64"/>
      <c r="DC601" s="64"/>
      <c r="DD601" s="64"/>
      <c r="DE601" s="64"/>
      <c r="DF601" s="64"/>
      <c r="DG601" s="64"/>
      <c r="DH601" s="64"/>
      <c r="DI601" s="64"/>
      <c r="DJ601" s="64"/>
      <c r="DK601" s="64"/>
      <c r="DL601" s="64"/>
      <c r="DM601" s="64"/>
      <c r="DN601" s="64"/>
      <c r="DO601" s="64"/>
      <c r="DP601" s="64"/>
      <c r="DQ601" s="64"/>
      <c r="DR601" s="64"/>
      <c r="DS601" s="64"/>
      <c r="DT601" s="64"/>
      <c r="DU601" s="64"/>
      <c r="DV601" s="64"/>
      <c r="DW601" s="64"/>
      <c r="DX601" s="64"/>
      <c r="DY601" s="64"/>
      <c r="DZ601" s="64"/>
      <c r="EA601" s="64"/>
      <c r="EB601" s="64"/>
      <c r="EC601" s="64"/>
      <c r="ED601" s="64"/>
      <c r="EE601" s="64"/>
      <c r="EF601" s="64"/>
      <c r="EG601" s="64"/>
      <c r="EH601" s="64"/>
      <c r="EI601" s="64"/>
      <c r="EJ601" s="64"/>
      <c r="EK601" s="64"/>
      <c r="EL601" s="64"/>
      <c r="EM601" s="64"/>
      <c r="EN601" s="64"/>
      <c r="EO601" s="64"/>
      <c r="EP601" s="64"/>
      <c r="EQ601" s="64"/>
      <c r="ER601" s="64"/>
      <c r="ES601" s="64"/>
      <c r="ET601" s="64"/>
      <c r="EU601" s="64"/>
      <c r="EV601" s="64"/>
      <c r="EW601" s="64"/>
      <c r="EX601" s="64"/>
      <c r="EY601" s="64"/>
      <c r="EZ601" s="64"/>
      <c r="FA601" s="64"/>
      <c r="FB601" s="64"/>
      <c r="FC601" s="64"/>
      <c r="FD601" s="64"/>
      <c r="FE601" s="64"/>
      <c r="FF601" s="64"/>
      <c r="FG601" s="64"/>
      <c r="FH601" s="64"/>
      <c r="FI601" s="64"/>
      <c r="FJ601" s="64"/>
      <c r="FK601" s="64"/>
      <c r="FL601" s="64"/>
      <c r="FM601" s="64"/>
      <c r="FN601" s="64"/>
      <c r="FO601" s="64"/>
      <c r="FP601" s="64"/>
      <c r="FQ601" s="64"/>
      <c r="FR601" s="64"/>
      <c r="FS601" s="64"/>
      <c r="FT601" s="64"/>
      <c r="FU601" s="64"/>
      <c r="FV601" s="64"/>
      <c r="FW601" s="64"/>
      <c r="FX601" s="64"/>
      <c r="FY601" s="64"/>
      <c r="FZ601" s="64"/>
      <c r="GA601" s="64"/>
      <c r="GB601" s="64"/>
      <c r="GC601" s="64"/>
      <c r="GD601" s="64"/>
      <c r="GE601" s="64"/>
      <c r="GF601" s="64"/>
      <c r="GG601" s="64"/>
      <c r="GH601" s="64"/>
      <c r="GI601" s="64"/>
      <c r="GJ601" s="64"/>
      <c r="GK601" s="64"/>
      <c r="GL601" s="64"/>
      <c r="GM601" s="64"/>
      <c r="GN601" s="64"/>
      <c r="GO601" s="64"/>
      <c r="GP601" s="64"/>
      <c r="GQ601" s="64"/>
      <c r="GR601" s="64"/>
      <c r="GS601" s="64"/>
      <c r="GT601" s="64"/>
      <c r="GU601" s="64"/>
      <c r="GV601" s="64"/>
      <c r="GW601" s="64"/>
      <c r="GX601" s="64"/>
      <c r="GY601" s="64"/>
      <c r="GZ601" s="64"/>
      <c r="HA601" s="64"/>
      <c r="HB601" s="64"/>
      <c r="HC601" s="64"/>
      <c r="HD601" s="64"/>
      <c r="HE601" s="64"/>
      <c r="HF601" s="64"/>
      <c r="HG601" s="64"/>
      <c r="HH601" s="64"/>
      <c r="HI601" s="64"/>
      <c r="HJ601" s="64"/>
      <c r="HK601" s="64"/>
      <c r="HL601" s="64"/>
      <c r="HM601" s="64"/>
      <c r="HN601" s="64"/>
      <c r="HO601" s="64"/>
      <c r="HP601" s="64"/>
      <c r="HQ601" s="64"/>
      <c r="HR601" s="64"/>
      <c r="HS601" s="64"/>
      <c r="HT601" s="64"/>
      <c r="HU601" s="64"/>
      <c r="HV601" s="64"/>
      <c r="HW601" s="64"/>
      <c r="HX601" s="64"/>
      <c r="HY601" s="64"/>
      <c r="HZ601" s="64"/>
      <c r="IA601" s="64"/>
      <c r="IB601" s="64"/>
      <c r="IC601" s="64"/>
      <c r="ID601" s="64"/>
      <c r="IE601" s="64"/>
      <c r="IF601" s="64"/>
      <c r="IG601" s="64"/>
      <c r="IH601" s="64"/>
      <c r="II601" s="64"/>
      <c r="IJ601" s="64"/>
      <c r="IK601" s="64"/>
      <c r="IL601" s="64"/>
      <c r="IM601" s="64"/>
      <c r="IN601" s="64"/>
      <c r="IO601" s="64"/>
      <c r="IP601" s="64"/>
      <c r="IQ601" s="64"/>
      <c r="IR601" s="64"/>
      <c r="IS601" s="64"/>
      <c r="IT601" s="64"/>
      <c r="IU601" s="64"/>
      <c r="IV601" s="64"/>
    </row>
    <row r="602" spans="1:78" s="94" customFormat="1" ht="27" customHeight="1" hidden="1">
      <c r="A602" s="60"/>
      <c r="B602" s="61"/>
      <c r="C602" s="62"/>
      <c r="D602" s="62"/>
      <c r="E602" s="62"/>
      <c r="F602" s="62"/>
      <c r="G602" s="62"/>
      <c r="H602" s="62"/>
      <c r="I602" s="62"/>
      <c r="J602" s="62"/>
      <c r="K602" s="62"/>
      <c r="L602" s="62"/>
      <c r="M602" s="62"/>
      <c r="N602" s="62"/>
      <c r="O602" s="62"/>
      <c r="P602" s="62"/>
      <c r="Q602" s="62"/>
      <c r="R602" s="62"/>
      <c r="S602" s="62"/>
      <c r="T602" s="62"/>
      <c r="U602" s="62"/>
      <c r="V602" s="62"/>
      <c r="W602" s="62"/>
      <c r="X602" s="62"/>
      <c r="Y602" s="62"/>
      <c r="Z602" s="62"/>
      <c r="AA602" s="509" t="s">
        <v>348</v>
      </c>
      <c r="AB602" s="509"/>
      <c r="AC602" s="509"/>
      <c r="AD602" s="509"/>
      <c r="AE602" s="509"/>
      <c r="AF602" s="509"/>
      <c r="AG602" s="509"/>
      <c r="AH602" s="509"/>
      <c r="AI602" s="509"/>
      <c r="AK602" s="61"/>
      <c r="AL602" s="61"/>
      <c r="AM602" s="62"/>
      <c r="AN602" s="62"/>
      <c r="AO602" s="62"/>
      <c r="AP602" s="62"/>
      <c r="AQ602" s="62"/>
      <c r="AR602" s="62"/>
      <c r="AS602" s="62"/>
      <c r="AT602" s="62"/>
      <c r="AU602" s="62"/>
      <c r="AV602" s="62"/>
      <c r="AW602" s="62"/>
      <c r="AX602" s="62"/>
      <c r="AY602" s="62"/>
      <c r="AZ602" s="62"/>
      <c r="BA602" s="62"/>
      <c r="BB602" s="62"/>
      <c r="BC602" s="62"/>
      <c r="BD602" s="62"/>
      <c r="BE602" s="62"/>
      <c r="BF602" s="62"/>
      <c r="BG602" s="62"/>
      <c r="BH602" s="62"/>
      <c r="BI602" s="62"/>
      <c r="BJ602" s="62"/>
      <c r="BK602" s="62"/>
      <c r="BL602" s="62"/>
      <c r="BM602" s="62"/>
      <c r="BN602" s="62"/>
      <c r="BO602" s="62"/>
      <c r="BP602" s="62"/>
      <c r="BQ602" s="62"/>
      <c r="BR602" s="62"/>
      <c r="BS602" s="62"/>
      <c r="BT602" s="62"/>
      <c r="BU602" s="618"/>
      <c r="BV602" s="618"/>
      <c r="BW602" s="626"/>
      <c r="BX602" s="627"/>
      <c r="BZ602" s="619"/>
    </row>
    <row r="603" spans="1:76" ht="19.5" customHeight="1" hidden="1" outlineLevel="1">
      <c r="A603" s="83" t="s">
        <v>755</v>
      </c>
      <c r="B603" s="61" t="s">
        <v>349</v>
      </c>
      <c r="C603" s="103" t="s">
        <v>756</v>
      </c>
      <c r="AK603" s="584">
        <v>29</v>
      </c>
      <c r="AL603" s="584" t="s">
        <v>349</v>
      </c>
      <c r="AM603" s="610" t="s">
        <v>932</v>
      </c>
      <c r="BW603" s="608"/>
      <c r="BX603" s="609"/>
    </row>
    <row r="604" spans="3:76" ht="19.5" customHeight="1" hidden="1" outlineLevel="1">
      <c r="C604" s="103" t="s">
        <v>757</v>
      </c>
      <c r="BW604" s="608"/>
      <c r="BX604" s="609"/>
    </row>
    <row r="605" spans="3:76" ht="10.5" customHeight="1" hidden="1" outlineLevel="1">
      <c r="C605" s="103"/>
      <c r="W605" s="510"/>
      <c r="X605" s="497"/>
      <c r="Y605" s="497"/>
      <c r="Z605" s="497"/>
      <c r="AA605" s="497"/>
      <c r="AB605" s="497"/>
      <c r="AC605" s="511"/>
      <c r="AD605" s="512"/>
      <c r="AE605" s="513"/>
      <c r="AF605" s="513"/>
      <c r="AG605" s="513"/>
      <c r="AH605" s="513"/>
      <c r="AI605" s="513"/>
      <c r="AM605" s="610" t="s">
        <v>933</v>
      </c>
      <c r="BW605" s="608"/>
      <c r="BX605" s="609"/>
    </row>
    <row r="606" spans="25:76" ht="19.5" customHeight="1" hidden="1" outlineLevel="1">
      <c r="Y606" s="278" t="str">
        <f>Y579</f>
        <v>Năm nay</v>
      </c>
      <c r="Z606" s="278"/>
      <c r="AA606" s="278"/>
      <c r="AB606" s="278"/>
      <c r="AC606" s="81"/>
      <c r="AD606" s="514" t="str">
        <f>AE579</f>
        <v>Năm trước</v>
      </c>
      <c r="AE606" s="515"/>
      <c r="AF606" s="515"/>
      <c r="AG606" s="515"/>
      <c r="AH606" s="515"/>
      <c r="AI606" s="515"/>
      <c r="BW606" s="608"/>
      <c r="BX606" s="609"/>
    </row>
    <row r="607" spans="2:76" ht="19.5" customHeight="1" hidden="1" outlineLevel="1">
      <c r="B607" s="61" t="s">
        <v>758</v>
      </c>
      <c r="C607" s="103" t="s">
        <v>759</v>
      </c>
      <c r="Y607" s="350"/>
      <c r="Z607" s="350"/>
      <c r="AA607" s="350"/>
      <c r="AB607" s="350"/>
      <c r="AD607" s="516"/>
      <c r="AE607" s="516"/>
      <c r="AF607" s="516"/>
      <c r="AG607" s="516"/>
      <c r="AH607" s="516"/>
      <c r="AI607" s="516"/>
      <c r="AM607" s="518" t="s">
        <v>934</v>
      </c>
      <c r="BW607" s="608"/>
      <c r="BX607" s="609"/>
    </row>
    <row r="608" spans="3:76" ht="19.5" customHeight="1" hidden="1" outlineLevel="1">
      <c r="C608" s="103" t="s">
        <v>760</v>
      </c>
      <c r="W608" s="489"/>
      <c r="X608" s="489"/>
      <c r="Y608" s="517"/>
      <c r="Z608" s="517"/>
      <c r="AA608" s="517"/>
      <c r="AB608" s="517"/>
      <c r="AD608" s="516"/>
      <c r="AE608" s="516"/>
      <c r="AF608" s="516"/>
      <c r="AG608" s="516"/>
      <c r="AH608" s="516"/>
      <c r="AI608" s="516"/>
      <c r="AM608" s="518" t="s">
        <v>935</v>
      </c>
      <c r="BW608" s="608"/>
      <c r="BX608" s="609"/>
    </row>
    <row r="609" spans="3:76" ht="19.5" customHeight="1" hidden="1" outlineLevel="1">
      <c r="C609" s="493" t="s">
        <v>761</v>
      </c>
      <c r="D609" s="104"/>
      <c r="E609" s="104"/>
      <c r="F609" s="104"/>
      <c r="G609" s="104"/>
      <c r="H609" s="104"/>
      <c r="I609" s="104"/>
      <c r="J609" s="104"/>
      <c r="K609" s="104"/>
      <c r="L609" s="104"/>
      <c r="M609" s="104"/>
      <c r="N609" s="104"/>
      <c r="O609" s="104"/>
      <c r="P609" s="104"/>
      <c r="Q609" s="104"/>
      <c r="R609" s="104"/>
      <c r="S609" s="104"/>
      <c r="T609" s="104"/>
      <c r="U609" s="104"/>
      <c r="V609" s="104"/>
      <c r="W609" s="489"/>
      <c r="X609" s="489"/>
      <c r="Y609" s="517"/>
      <c r="Z609" s="517"/>
      <c r="AA609" s="517"/>
      <c r="AB609" s="517"/>
      <c r="AD609" s="516"/>
      <c r="AE609" s="516"/>
      <c r="AF609" s="516"/>
      <c r="AG609" s="516"/>
      <c r="AH609" s="516"/>
      <c r="AI609" s="516"/>
      <c r="AM609" s="518" t="s">
        <v>936</v>
      </c>
      <c r="BW609" s="608"/>
      <c r="BX609" s="609"/>
    </row>
    <row r="610" spans="3:76" ht="19.5" customHeight="1" hidden="1" outlineLevel="1">
      <c r="C610" s="493" t="s">
        <v>762</v>
      </c>
      <c r="D610" s="104"/>
      <c r="E610" s="104"/>
      <c r="F610" s="104"/>
      <c r="G610" s="104"/>
      <c r="H610" s="104"/>
      <c r="I610" s="104"/>
      <c r="J610" s="104"/>
      <c r="K610" s="104"/>
      <c r="L610" s="104"/>
      <c r="M610" s="104"/>
      <c r="N610" s="104"/>
      <c r="O610" s="104"/>
      <c r="P610" s="104"/>
      <c r="Q610" s="104"/>
      <c r="R610" s="104"/>
      <c r="S610" s="104"/>
      <c r="T610" s="104"/>
      <c r="U610" s="104"/>
      <c r="V610" s="104"/>
      <c r="W610" s="489"/>
      <c r="X610" s="489"/>
      <c r="Y610" s="517"/>
      <c r="Z610" s="517"/>
      <c r="AA610" s="517"/>
      <c r="AB610" s="517"/>
      <c r="AD610" s="516"/>
      <c r="AE610" s="516"/>
      <c r="AF610" s="516"/>
      <c r="AG610" s="516"/>
      <c r="AH610" s="516"/>
      <c r="AI610" s="516"/>
      <c r="BW610" s="608"/>
      <c r="BX610" s="609"/>
    </row>
    <row r="611" spans="2:76" ht="19.5" customHeight="1" hidden="1" outlineLevel="1">
      <c r="B611" s="61" t="s">
        <v>763</v>
      </c>
      <c r="C611" s="103" t="s">
        <v>764</v>
      </c>
      <c r="W611" s="489"/>
      <c r="X611" s="489"/>
      <c r="Y611" s="517"/>
      <c r="Z611" s="517"/>
      <c r="AA611" s="517"/>
      <c r="AB611" s="517"/>
      <c r="AD611" s="516"/>
      <c r="AE611" s="516"/>
      <c r="AF611" s="516"/>
      <c r="AG611" s="516"/>
      <c r="AH611" s="516"/>
      <c r="AI611" s="516"/>
      <c r="AM611" s="610" t="s">
        <v>937</v>
      </c>
      <c r="BW611" s="608"/>
      <c r="BX611" s="609"/>
    </row>
    <row r="612" spans="3:76" ht="19.5" customHeight="1" hidden="1" outlineLevel="1">
      <c r="C612" s="103" t="s">
        <v>765</v>
      </c>
      <c r="W612" s="489"/>
      <c r="X612" s="489"/>
      <c r="Y612" s="517"/>
      <c r="Z612" s="517"/>
      <c r="AA612" s="517"/>
      <c r="AB612" s="517"/>
      <c r="AD612" s="516"/>
      <c r="AE612" s="516"/>
      <c r="AF612" s="516"/>
      <c r="AG612" s="516"/>
      <c r="AH612" s="516"/>
      <c r="AI612" s="516"/>
      <c r="BW612" s="608"/>
      <c r="BX612" s="609"/>
    </row>
    <row r="613" spans="3:76" ht="19.5" customHeight="1" hidden="1" outlineLevel="1">
      <c r="C613" s="493" t="s">
        <v>766</v>
      </c>
      <c r="W613" s="489"/>
      <c r="X613" s="489"/>
      <c r="Y613" s="517"/>
      <c r="Z613" s="517"/>
      <c r="AA613" s="517"/>
      <c r="AB613" s="517"/>
      <c r="AD613" s="516"/>
      <c r="AE613" s="516"/>
      <c r="AF613" s="516"/>
      <c r="AG613" s="516"/>
      <c r="AH613" s="516"/>
      <c r="AI613" s="516"/>
      <c r="AM613" s="518" t="s">
        <v>938</v>
      </c>
      <c r="BW613" s="608"/>
      <c r="BX613" s="609"/>
    </row>
    <row r="614" spans="3:76" ht="19.5" customHeight="1" hidden="1" outlineLevel="1">
      <c r="C614" s="493" t="s">
        <v>767</v>
      </c>
      <c r="W614" s="489"/>
      <c r="X614" s="489"/>
      <c r="Y614" s="517"/>
      <c r="Z614" s="517"/>
      <c r="AA614" s="517"/>
      <c r="AB614" s="517"/>
      <c r="AD614" s="516"/>
      <c r="AE614" s="516"/>
      <c r="AF614" s="516"/>
      <c r="AG614" s="516"/>
      <c r="AH614" s="516"/>
      <c r="AI614" s="516"/>
      <c r="AM614" s="518" t="s">
        <v>939</v>
      </c>
      <c r="BW614" s="608"/>
      <c r="BX614" s="609"/>
    </row>
    <row r="615" spans="3:76" ht="19.5" customHeight="1" hidden="1" outlineLevel="1">
      <c r="C615" s="104" t="s">
        <v>768</v>
      </c>
      <c r="W615" s="489"/>
      <c r="X615" s="489"/>
      <c r="Y615" s="517"/>
      <c r="Z615" s="517"/>
      <c r="AA615" s="517"/>
      <c r="AB615" s="517"/>
      <c r="AD615" s="516"/>
      <c r="AE615" s="516"/>
      <c r="AF615" s="516"/>
      <c r="AG615" s="516"/>
      <c r="AH615" s="516"/>
      <c r="AI615" s="516"/>
      <c r="AM615" s="518" t="s">
        <v>768</v>
      </c>
      <c r="BW615" s="608"/>
      <c r="BX615" s="609"/>
    </row>
    <row r="616" spans="3:76" ht="19.5" customHeight="1" hidden="1" outlineLevel="1">
      <c r="C616" s="493" t="s">
        <v>769</v>
      </c>
      <c r="W616" s="489"/>
      <c r="X616" s="489"/>
      <c r="Y616" s="517"/>
      <c r="Z616" s="517"/>
      <c r="AA616" s="517"/>
      <c r="AB616" s="517"/>
      <c r="AD616" s="516"/>
      <c r="AE616" s="516"/>
      <c r="AF616" s="516"/>
      <c r="AG616" s="516"/>
      <c r="AH616" s="516"/>
      <c r="AI616" s="516"/>
      <c r="AM616" s="518" t="s">
        <v>940</v>
      </c>
      <c r="BW616" s="608"/>
      <c r="BX616" s="609"/>
    </row>
    <row r="617" spans="3:76" ht="19.5" customHeight="1" hidden="1" outlineLevel="1">
      <c r="C617" s="104" t="s">
        <v>770</v>
      </c>
      <c r="W617" s="489"/>
      <c r="X617" s="489"/>
      <c r="Y617" s="517"/>
      <c r="Z617" s="517"/>
      <c r="AA617" s="517"/>
      <c r="AB617" s="517"/>
      <c r="AD617" s="516"/>
      <c r="AE617" s="516"/>
      <c r="AF617" s="516"/>
      <c r="AG617" s="516"/>
      <c r="AH617" s="516"/>
      <c r="AI617" s="516"/>
      <c r="AM617" s="518" t="s">
        <v>941</v>
      </c>
      <c r="BW617" s="608"/>
      <c r="BX617" s="609"/>
    </row>
    <row r="618" spans="3:76" ht="19.5" customHeight="1" hidden="1" outlineLevel="1">
      <c r="C618" s="493" t="s">
        <v>771</v>
      </c>
      <c r="W618" s="489"/>
      <c r="X618" s="489"/>
      <c r="Y618" s="517"/>
      <c r="Z618" s="517"/>
      <c r="AA618" s="517"/>
      <c r="AB618" s="517"/>
      <c r="AD618" s="516"/>
      <c r="AE618" s="516"/>
      <c r="AF618" s="516"/>
      <c r="AG618" s="516"/>
      <c r="AH618" s="516"/>
      <c r="AI618" s="516"/>
      <c r="AM618" s="518" t="s">
        <v>942</v>
      </c>
      <c r="BW618" s="608"/>
      <c r="BX618" s="609"/>
    </row>
    <row r="619" spans="3:76" ht="19.5" customHeight="1" hidden="1" outlineLevel="1">
      <c r="C619" s="104" t="s">
        <v>772</v>
      </c>
      <c r="W619" s="489"/>
      <c r="X619" s="489"/>
      <c r="Y619" s="517"/>
      <c r="Z619" s="517"/>
      <c r="AA619" s="517"/>
      <c r="AB619" s="517"/>
      <c r="AD619" s="516"/>
      <c r="AE619" s="516"/>
      <c r="AF619" s="516"/>
      <c r="AG619" s="516"/>
      <c r="AH619" s="516"/>
      <c r="AI619" s="516"/>
      <c r="BW619" s="608"/>
      <c r="BX619" s="609"/>
    </row>
    <row r="620" spans="3:76" ht="19.5" customHeight="1" hidden="1" outlineLevel="1">
      <c r="C620" s="104" t="s">
        <v>773</v>
      </c>
      <c r="W620" s="489"/>
      <c r="X620" s="489"/>
      <c r="Y620" s="517"/>
      <c r="Z620" s="517"/>
      <c r="AA620" s="517"/>
      <c r="AB620" s="517"/>
      <c r="AD620" s="516"/>
      <c r="AE620" s="516"/>
      <c r="AF620" s="516"/>
      <c r="AG620" s="516"/>
      <c r="AH620" s="516"/>
      <c r="AI620" s="516"/>
      <c r="AM620" s="518" t="s">
        <v>943</v>
      </c>
      <c r="BW620" s="608"/>
      <c r="BX620" s="609"/>
    </row>
    <row r="621" spans="75:76" ht="7.5" customHeight="1" hidden="1" outlineLevel="1">
      <c r="BW621" s="608"/>
      <c r="BX621" s="609"/>
    </row>
    <row r="622" spans="2:76" ht="19.5" customHeight="1" hidden="1" outlineLevel="1">
      <c r="B622" s="61" t="s">
        <v>774</v>
      </c>
      <c r="C622" s="103" t="s">
        <v>775</v>
      </c>
      <c r="AM622" s="610" t="s">
        <v>775</v>
      </c>
      <c r="BW622" s="608"/>
      <c r="BX622" s="609"/>
    </row>
    <row r="623" spans="75:76" ht="3" customHeight="1" hidden="1" outlineLevel="1">
      <c r="BW623" s="608"/>
      <c r="BX623" s="609"/>
    </row>
    <row r="624" spans="3:76" ht="19.5" customHeight="1" hidden="1" outlineLevel="1">
      <c r="C624" s="493" t="s">
        <v>776</v>
      </c>
      <c r="AM624" s="518" t="s">
        <v>944</v>
      </c>
      <c r="BW624" s="608"/>
      <c r="BX624" s="609"/>
    </row>
    <row r="625" spans="3:76" ht="19.5" customHeight="1" hidden="1" outlineLevel="1">
      <c r="C625" s="493" t="s">
        <v>777</v>
      </c>
      <c r="W625" s="516"/>
      <c r="X625" s="516"/>
      <c r="Y625" s="516"/>
      <c r="Z625" s="516"/>
      <c r="AA625" s="516"/>
      <c r="AB625" s="516"/>
      <c r="AD625" s="516"/>
      <c r="AE625" s="516"/>
      <c r="AF625" s="516"/>
      <c r="AG625" s="516"/>
      <c r="AH625" s="516"/>
      <c r="AI625" s="516"/>
      <c r="AM625" s="518" t="s">
        <v>945</v>
      </c>
      <c r="BW625" s="608"/>
      <c r="BX625" s="609"/>
    </row>
    <row r="626" spans="3:76" ht="1.5" customHeight="1" hidden="1" outlineLevel="1">
      <c r="C626" s="492" t="s">
        <v>778</v>
      </c>
      <c r="W626" s="516"/>
      <c r="X626" s="516"/>
      <c r="Y626" s="516"/>
      <c r="Z626" s="516"/>
      <c r="AA626" s="516"/>
      <c r="AB626" s="516"/>
      <c r="AD626" s="516"/>
      <c r="AE626" s="516"/>
      <c r="AF626" s="516"/>
      <c r="AG626" s="516"/>
      <c r="AH626" s="516"/>
      <c r="AI626" s="516"/>
      <c r="AM626" s="518" t="s">
        <v>946</v>
      </c>
      <c r="BW626" s="608"/>
      <c r="BX626" s="609"/>
    </row>
    <row r="627" spans="1:78" s="518" customFormat="1" ht="18.75" customHeight="1" hidden="1" collapsed="1">
      <c r="A627" s="60" t="s">
        <v>779</v>
      </c>
      <c r="B627" s="61" t="s">
        <v>349</v>
      </c>
      <c r="C627" s="103" t="s">
        <v>780</v>
      </c>
      <c r="D627" s="62"/>
      <c r="E627" s="62"/>
      <c r="F627" s="62"/>
      <c r="G627" s="62"/>
      <c r="H627" s="62"/>
      <c r="I627" s="62"/>
      <c r="J627" s="62"/>
      <c r="K627" s="62"/>
      <c r="L627" s="62"/>
      <c r="M627" s="62"/>
      <c r="N627" s="62"/>
      <c r="O627" s="62"/>
      <c r="P627" s="62"/>
      <c r="Q627" s="62"/>
      <c r="R627" s="62"/>
      <c r="S627" s="62"/>
      <c r="T627" s="62"/>
      <c r="U627" s="62"/>
      <c r="V627" s="62"/>
      <c r="W627" s="62"/>
      <c r="X627" s="62"/>
      <c r="Y627" s="62"/>
      <c r="Z627" s="62"/>
      <c r="AA627" s="62"/>
      <c r="AB627" s="62"/>
      <c r="AC627" s="62"/>
      <c r="AD627" s="62"/>
      <c r="AE627" s="62"/>
      <c r="AF627" s="62"/>
      <c r="AG627" s="62"/>
      <c r="AH627" s="62"/>
      <c r="AI627" s="62"/>
      <c r="AK627" s="584" t="s">
        <v>947</v>
      </c>
      <c r="AL627" s="584" t="s">
        <v>349</v>
      </c>
      <c r="AM627" s="610" t="s">
        <v>948</v>
      </c>
      <c r="BU627" s="585"/>
      <c r="BV627" s="585"/>
      <c r="BW627" s="608"/>
      <c r="BX627" s="609"/>
      <c r="BZ627" s="1033"/>
    </row>
    <row r="628" spans="2:76" ht="19.5" customHeight="1" hidden="1">
      <c r="B628" s="61" t="s">
        <v>781</v>
      </c>
      <c r="C628" s="103" t="s">
        <v>782</v>
      </c>
      <c r="AM628" s="610" t="s">
        <v>949</v>
      </c>
      <c r="BW628" s="608"/>
      <c r="BX628" s="609"/>
    </row>
    <row r="629" spans="3:76" ht="19.5" customHeight="1" hidden="1">
      <c r="C629" s="103"/>
      <c r="W629" s="122"/>
      <c r="X629" s="519"/>
      <c r="Y629" s="519"/>
      <c r="Z629" s="519"/>
      <c r="AA629" s="519"/>
      <c r="AB629" s="519"/>
      <c r="AC629" s="81"/>
      <c r="AE629" s="107" t="str">
        <f>'[1]Danh muc'!B17</f>
        <v>Số cuối năm</v>
      </c>
      <c r="AF629" s="108"/>
      <c r="AG629" s="108"/>
      <c r="AH629" s="108"/>
      <c r="AI629" s="108"/>
      <c r="AM629" s="610"/>
      <c r="BW629" s="608"/>
      <c r="BX629" s="609"/>
    </row>
    <row r="630" spans="3:76" ht="19.5" customHeight="1" hidden="1">
      <c r="C630" s="62" t="s">
        <v>783</v>
      </c>
      <c r="W630" s="489"/>
      <c r="X630" s="489"/>
      <c r="Y630" s="489"/>
      <c r="Z630" s="489"/>
      <c r="AA630" s="489"/>
      <c r="AB630" s="489"/>
      <c r="AE630" s="89">
        <v>0</v>
      </c>
      <c r="AF630" s="89"/>
      <c r="AG630" s="89"/>
      <c r="AH630" s="89"/>
      <c r="AI630" s="89"/>
      <c r="AM630" s="610"/>
      <c r="BW630" s="608"/>
      <c r="BX630" s="609"/>
    </row>
    <row r="631" spans="3:76" ht="19.5" customHeight="1" hidden="1">
      <c r="C631" s="492" t="s">
        <v>784</v>
      </c>
      <c r="W631" s="489"/>
      <c r="X631" s="489"/>
      <c r="Y631" s="489"/>
      <c r="Z631" s="489"/>
      <c r="AA631" s="489"/>
      <c r="AB631" s="489"/>
      <c r="AE631" s="91">
        <v>0</v>
      </c>
      <c r="AF631" s="91"/>
      <c r="AG631" s="91"/>
      <c r="AH631" s="91"/>
      <c r="AI631" s="91"/>
      <c r="AM631" s="610"/>
      <c r="BW631" s="608"/>
      <c r="BX631" s="609"/>
    </row>
    <row r="632" spans="3:76" ht="19.5" customHeight="1" hidden="1">
      <c r="C632" s="492" t="s">
        <v>785</v>
      </c>
      <c r="W632" s="489"/>
      <c r="X632" s="489"/>
      <c r="Y632" s="489"/>
      <c r="Z632" s="489"/>
      <c r="AA632" s="489"/>
      <c r="AB632" s="489"/>
      <c r="AE632" s="91">
        <v>0</v>
      </c>
      <c r="AF632" s="91"/>
      <c r="AG632" s="91"/>
      <c r="AH632" s="91"/>
      <c r="AI632" s="91"/>
      <c r="AM632" s="610"/>
      <c r="BW632" s="608"/>
      <c r="BX632" s="609"/>
    </row>
    <row r="633" spans="3:76" ht="19.5" customHeight="1" hidden="1">
      <c r="C633" s="492" t="s">
        <v>786</v>
      </c>
      <c r="W633" s="489"/>
      <c r="X633" s="489"/>
      <c r="Y633" s="489"/>
      <c r="Z633" s="489"/>
      <c r="AA633" s="489"/>
      <c r="AB633" s="489"/>
      <c r="AE633" s="91"/>
      <c r="AF633" s="91"/>
      <c r="AG633" s="91"/>
      <c r="AH633" s="91"/>
      <c r="AI633" s="91"/>
      <c r="AM633" s="610"/>
      <c r="BW633" s="608"/>
      <c r="BX633" s="609"/>
    </row>
    <row r="634" spans="3:76" ht="19.5" customHeight="1" hidden="1">
      <c r="C634" s="492" t="s">
        <v>787</v>
      </c>
      <c r="D634" s="62" t="s">
        <v>788</v>
      </c>
      <c r="W634" s="489"/>
      <c r="X634" s="489"/>
      <c r="Y634" s="489"/>
      <c r="Z634" s="489"/>
      <c r="AA634" s="489"/>
      <c r="AB634" s="489"/>
      <c r="AE634" s="633">
        <v>0</v>
      </c>
      <c r="AF634" s="633"/>
      <c r="AG634" s="633"/>
      <c r="AH634" s="633"/>
      <c r="AI634" s="633"/>
      <c r="AM634" s="610"/>
      <c r="BW634" s="608"/>
      <c r="BX634" s="609"/>
    </row>
    <row r="635" spans="3:76" ht="6.75" customHeight="1" hidden="1">
      <c r="C635" s="492"/>
      <c r="W635" s="489"/>
      <c r="X635" s="489"/>
      <c r="Y635" s="489"/>
      <c r="Z635" s="489"/>
      <c r="AA635" s="489"/>
      <c r="AB635" s="489"/>
      <c r="AE635" s="1035"/>
      <c r="AF635" s="1035"/>
      <c r="AG635" s="1035"/>
      <c r="AH635" s="1035"/>
      <c r="AI635" s="1035"/>
      <c r="AM635" s="610"/>
      <c r="BW635" s="608"/>
      <c r="BX635" s="609"/>
    </row>
    <row r="636" spans="3:76" ht="19.5" customHeight="1" hidden="1">
      <c r="C636" s="62" t="s">
        <v>789</v>
      </c>
      <c r="W636" s="489"/>
      <c r="X636" s="489"/>
      <c r="Y636" s="489"/>
      <c r="Z636" s="489"/>
      <c r="AA636" s="489"/>
      <c r="AB636" s="489"/>
      <c r="AE636" s="91">
        <v>0</v>
      </c>
      <c r="AF636" s="91"/>
      <c r="AG636" s="91"/>
      <c r="AH636" s="91"/>
      <c r="AI636" s="91"/>
      <c r="BW636" s="608"/>
      <c r="BX636" s="609"/>
    </row>
    <row r="637" spans="3:76" ht="19.5" customHeight="1" hidden="1">
      <c r="C637" s="492" t="s">
        <v>784</v>
      </c>
      <c r="W637" s="489"/>
      <c r="X637" s="489"/>
      <c r="Y637" s="489"/>
      <c r="Z637" s="489"/>
      <c r="AA637" s="489"/>
      <c r="AB637" s="489"/>
      <c r="AE637" s="91">
        <v>0</v>
      </c>
      <c r="AF637" s="91"/>
      <c r="AG637" s="91"/>
      <c r="AH637" s="91"/>
      <c r="AI637" s="91"/>
      <c r="BW637" s="608"/>
      <c r="BX637" s="609"/>
    </row>
    <row r="638" spans="3:76" ht="19.5" customHeight="1" hidden="1">
      <c r="C638" s="492" t="s">
        <v>785</v>
      </c>
      <c r="W638" s="489"/>
      <c r="X638" s="489"/>
      <c r="Y638" s="489"/>
      <c r="Z638" s="489"/>
      <c r="AA638" s="489"/>
      <c r="AB638" s="489"/>
      <c r="AE638" s="91">
        <v>0</v>
      </c>
      <c r="AF638" s="91"/>
      <c r="AG638" s="91"/>
      <c r="AH638" s="91"/>
      <c r="AI638" s="91"/>
      <c r="BW638" s="608"/>
      <c r="BX638" s="609"/>
    </row>
    <row r="639" spans="3:76" ht="19.5" customHeight="1" hidden="1">
      <c r="C639" s="492" t="s">
        <v>786</v>
      </c>
      <c r="W639" s="489"/>
      <c r="X639" s="489"/>
      <c r="Y639" s="489"/>
      <c r="Z639" s="489"/>
      <c r="AA639" s="489"/>
      <c r="AB639" s="489"/>
      <c r="AD639" s="520"/>
      <c r="AE639" s="520"/>
      <c r="AF639" s="520"/>
      <c r="AG639" s="520"/>
      <c r="AH639" s="520"/>
      <c r="AI639" s="520"/>
      <c r="BW639" s="608"/>
      <c r="BX639" s="609"/>
    </row>
    <row r="640" spans="3:76" ht="13.5" customHeight="1" hidden="1">
      <c r="C640" s="492"/>
      <c r="W640" s="489"/>
      <c r="X640" s="489"/>
      <c r="Y640" s="489"/>
      <c r="Z640" s="489"/>
      <c r="AA640" s="489"/>
      <c r="AB640" s="489"/>
      <c r="AD640" s="489"/>
      <c r="AE640" s="489"/>
      <c r="AF640" s="489"/>
      <c r="AG640" s="489"/>
      <c r="AH640" s="489"/>
      <c r="AI640" s="489"/>
      <c r="BW640" s="608"/>
      <c r="BX640" s="609"/>
    </row>
    <row r="641" spans="3:76" ht="18" customHeight="1" hidden="1">
      <c r="C641" s="103"/>
      <c r="AM641" s="610" t="s">
        <v>950</v>
      </c>
      <c r="BW641" s="608"/>
      <c r="BX641" s="609"/>
    </row>
    <row r="642" spans="75:76" ht="3.75" customHeight="1" hidden="1">
      <c r="BW642" s="608"/>
      <c r="BX642" s="609"/>
    </row>
    <row r="643" spans="1:87" s="518" customFormat="1" ht="28.5" customHeight="1" hidden="1">
      <c r="A643" s="83"/>
      <c r="B643" s="99"/>
      <c r="C643" s="521"/>
      <c r="D643" s="521"/>
      <c r="E643" s="521"/>
      <c r="F643" s="521"/>
      <c r="G643" s="521"/>
      <c r="H643" s="521"/>
      <c r="I643" s="521"/>
      <c r="J643" s="521"/>
      <c r="K643" s="521"/>
      <c r="L643" s="521"/>
      <c r="M643" s="521"/>
      <c r="N643" s="521"/>
      <c r="O643" s="521"/>
      <c r="P643" s="521"/>
      <c r="Q643" s="521"/>
      <c r="R643" s="521"/>
      <c r="S643" s="521"/>
      <c r="T643" s="521"/>
      <c r="U643" s="521"/>
      <c r="V643" s="521"/>
      <c r="W643" s="521"/>
      <c r="X643" s="521"/>
      <c r="Y643" s="521"/>
      <c r="Z643" s="521"/>
      <c r="AA643" s="521"/>
      <c r="AB643" s="521"/>
      <c r="AC643" s="521"/>
      <c r="AD643" s="521"/>
      <c r="AE643" s="521"/>
      <c r="AF643" s="521"/>
      <c r="AG643" s="521"/>
      <c r="AH643" s="521"/>
      <c r="AI643" s="521"/>
      <c r="AJ643" s="1036"/>
      <c r="AK643" s="1037"/>
      <c r="AL643" s="584"/>
      <c r="AM643" s="584"/>
      <c r="BU643" s="585"/>
      <c r="BV643" s="585"/>
      <c r="BW643" s="1038"/>
      <c r="BX643" s="1038"/>
      <c r="BY643" s="1033"/>
      <c r="BZ643" s="1033"/>
      <c r="CA643" s="1033"/>
      <c r="CB643" s="1033"/>
      <c r="CC643" s="1033"/>
      <c r="CD643" s="1033"/>
      <c r="CE643" s="1033"/>
      <c r="CF643" s="1033"/>
      <c r="CG643" s="1033"/>
      <c r="CH643" s="1033"/>
      <c r="CI643" s="1033"/>
    </row>
    <row r="644" spans="3:76" ht="31.5" customHeight="1" hidden="1">
      <c r="C644" s="522" t="s">
        <v>790</v>
      </c>
      <c r="D644" s="522"/>
      <c r="E644" s="522"/>
      <c r="F644" s="522"/>
      <c r="G644" s="522"/>
      <c r="H644" s="522"/>
      <c r="I644" s="522"/>
      <c r="J644" s="522"/>
      <c r="K644" s="522"/>
      <c r="L644" s="522"/>
      <c r="M644" s="522"/>
      <c r="N644" s="522"/>
      <c r="O644" s="522"/>
      <c r="P644" s="522"/>
      <c r="Q644" s="522"/>
      <c r="R644" s="522"/>
      <c r="S644" s="522"/>
      <c r="T644" s="522"/>
      <c r="U644" s="522"/>
      <c r="V644" s="522"/>
      <c r="W644" s="522"/>
      <c r="X644" s="522"/>
      <c r="Y644" s="522"/>
      <c r="Z644" s="522"/>
      <c r="AA644" s="522"/>
      <c r="AB644" s="522"/>
      <c r="AC644" s="522"/>
      <c r="AD644" s="522"/>
      <c r="AE644" s="522"/>
      <c r="AF644" s="522"/>
      <c r="AG644" s="522"/>
      <c r="AH644" s="522"/>
      <c r="AI644" s="522"/>
      <c r="AM644" s="1039" t="s">
        <v>790</v>
      </c>
      <c r="AN644" s="1039"/>
      <c r="AO644" s="1039"/>
      <c r="AP644" s="1039"/>
      <c r="AQ644" s="1039"/>
      <c r="AR644" s="1039"/>
      <c r="AS644" s="1039"/>
      <c r="AT644" s="1039"/>
      <c r="AU644" s="1039"/>
      <c r="AV644" s="1039"/>
      <c r="AW644" s="1039"/>
      <c r="AX644" s="1039"/>
      <c r="AY644" s="1039"/>
      <c r="AZ644" s="1039"/>
      <c r="BA644" s="1039"/>
      <c r="BB644" s="1039"/>
      <c r="BC644" s="1039"/>
      <c r="BD644" s="1039"/>
      <c r="BE644" s="1039"/>
      <c r="BF644" s="1039"/>
      <c r="BG644" s="1039"/>
      <c r="BH644" s="1039"/>
      <c r="BI644" s="1039"/>
      <c r="BJ644" s="1039"/>
      <c r="BK644" s="1039"/>
      <c r="BL644" s="1039"/>
      <c r="BM644" s="1039"/>
      <c r="BN644" s="1039"/>
      <c r="BO644" s="1039"/>
      <c r="BP644" s="1039"/>
      <c r="BQ644" s="1039"/>
      <c r="BR644" s="1039"/>
      <c r="BS644" s="1039"/>
      <c r="BT644" s="1040"/>
      <c r="BW644" s="608"/>
      <c r="BX644" s="609"/>
    </row>
    <row r="645" spans="3:76" ht="30.75" customHeight="1" hidden="1">
      <c r="C645" s="522" t="s">
        <v>791</v>
      </c>
      <c r="D645" s="522"/>
      <c r="E645" s="522"/>
      <c r="F645" s="522"/>
      <c r="G645" s="522"/>
      <c r="H645" s="522"/>
      <c r="I645" s="522"/>
      <c r="J645" s="522"/>
      <c r="K645" s="522"/>
      <c r="L645" s="522"/>
      <c r="M645" s="522"/>
      <c r="N645" s="522"/>
      <c r="O645" s="522"/>
      <c r="P645" s="522"/>
      <c r="Q645" s="522"/>
      <c r="R645" s="522"/>
      <c r="S645" s="522"/>
      <c r="T645" s="522"/>
      <c r="U645" s="522"/>
      <c r="V645" s="522"/>
      <c r="W645" s="522"/>
      <c r="X645" s="522"/>
      <c r="Y645" s="522"/>
      <c r="Z645" s="522"/>
      <c r="AA645" s="522"/>
      <c r="AB645" s="522"/>
      <c r="AC645" s="522"/>
      <c r="AD645" s="522"/>
      <c r="AE645" s="522"/>
      <c r="AF645" s="522"/>
      <c r="AG645" s="522"/>
      <c r="AH645" s="522"/>
      <c r="AI645" s="522"/>
      <c r="AM645" s="1039" t="s">
        <v>791</v>
      </c>
      <c r="AN645" s="1039"/>
      <c r="AO645" s="1039"/>
      <c r="AP645" s="1039"/>
      <c r="AQ645" s="1039"/>
      <c r="AR645" s="1039"/>
      <c r="AS645" s="1039"/>
      <c r="AT645" s="1039"/>
      <c r="AU645" s="1039"/>
      <c r="AV645" s="1039"/>
      <c r="AW645" s="1039"/>
      <c r="AX645" s="1039"/>
      <c r="AY645" s="1039"/>
      <c r="AZ645" s="1039"/>
      <c r="BA645" s="1039"/>
      <c r="BB645" s="1039"/>
      <c r="BC645" s="1039"/>
      <c r="BD645" s="1039"/>
      <c r="BE645" s="1039"/>
      <c r="BF645" s="1039"/>
      <c r="BG645" s="1039"/>
      <c r="BH645" s="1039"/>
      <c r="BI645" s="1039"/>
      <c r="BJ645" s="1039"/>
      <c r="BK645" s="1039"/>
      <c r="BL645" s="1039"/>
      <c r="BM645" s="1039"/>
      <c r="BN645" s="1039"/>
      <c r="BO645" s="1039"/>
      <c r="BP645" s="1039"/>
      <c r="BQ645" s="1039"/>
      <c r="BR645" s="1039"/>
      <c r="BS645" s="1039"/>
      <c r="BT645" s="1040"/>
      <c r="BW645" s="608"/>
      <c r="BX645" s="609"/>
    </row>
    <row r="646" spans="3:76" ht="62.25" customHeight="1" hidden="1">
      <c r="C646" s="522" t="s">
        <v>792</v>
      </c>
      <c r="D646" s="522"/>
      <c r="E646" s="522"/>
      <c r="F646" s="522"/>
      <c r="G646" s="522"/>
      <c r="H646" s="522"/>
      <c r="I646" s="522"/>
      <c r="J646" s="522"/>
      <c r="K646" s="522"/>
      <c r="L646" s="522"/>
      <c r="M646" s="522"/>
      <c r="N646" s="522"/>
      <c r="O646" s="522"/>
      <c r="P646" s="522"/>
      <c r="Q646" s="522"/>
      <c r="R646" s="522"/>
      <c r="S646" s="522"/>
      <c r="T646" s="522"/>
      <c r="U646" s="522"/>
      <c r="V646" s="522"/>
      <c r="W646" s="522"/>
      <c r="X646" s="522"/>
      <c r="Y646" s="522"/>
      <c r="Z646" s="522"/>
      <c r="AA646" s="522"/>
      <c r="AB646" s="522"/>
      <c r="AC646" s="522"/>
      <c r="AD646" s="522"/>
      <c r="AE646" s="522"/>
      <c r="AF646" s="522"/>
      <c r="AG646" s="522"/>
      <c r="AH646" s="522"/>
      <c r="AI646" s="522"/>
      <c r="AM646" s="1039" t="s">
        <v>951</v>
      </c>
      <c r="AN646" s="1039"/>
      <c r="AO646" s="1039"/>
      <c r="AP646" s="1039"/>
      <c r="AQ646" s="1039"/>
      <c r="AR646" s="1039"/>
      <c r="AS646" s="1039"/>
      <c r="AT646" s="1039"/>
      <c r="AU646" s="1039"/>
      <c r="AV646" s="1039"/>
      <c r="AW646" s="1039"/>
      <c r="AX646" s="1039"/>
      <c r="AY646" s="1039"/>
      <c r="AZ646" s="1039"/>
      <c r="BA646" s="1039"/>
      <c r="BB646" s="1039"/>
      <c r="BC646" s="1039"/>
      <c r="BD646" s="1039"/>
      <c r="BE646" s="1039"/>
      <c r="BF646" s="1039"/>
      <c r="BG646" s="1039"/>
      <c r="BH646" s="1039"/>
      <c r="BI646" s="1039"/>
      <c r="BJ646" s="1039"/>
      <c r="BK646" s="1039"/>
      <c r="BL646" s="1039"/>
      <c r="BM646" s="1039"/>
      <c r="BN646" s="1039"/>
      <c r="BO646" s="1039"/>
      <c r="BP646" s="1039"/>
      <c r="BQ646" s="1039"/>
      <c r="BR646" s="1039"/>
      <c r="BS646" s="1039"/>
      <c r="BT646" s="1040"/>
      <c r="BW646" s="608"/>
      <c r="BX646" s="609"/>
    </row>
    <row r="647" spans="3:76" ht="19.5" customHeight="1" hidden="1">
      <c r="C647" s="104" t="s">
        <v>793</v>
      </c>
      <c r="D647" s="104" t="s">
        <v>794</v>
      </c>
      <c r="AM647" s="645" t="s">
        <v>952</v>
      </c>
      <c r="BW647" s="608"/>
      <c r="BX647" s="609"/>
    </row>
    <row r="648" spans="3:76" ht="19.5" customHeight="1" hidden="1">
      <c r="C648" s="104" t="s">
        <v>793</v>
      </c>
      <c r="D648" s="522" t="s">
        <v>795</v>
      </c>
      <c r="E648" s="522"/>
      <c r="F648" s="522"/>
      <c r="G648" s="522"/>
      <c r="H648" s="522"/>
      <c r="I648" s="522"/>
      <c r="J648" s="522"/>
      <c r="K648" s="522"/>
      <c r="L648" s="522"/>
      <c r="M648" s="522"/>
      <c r="N648" s="522"/>
      <c r="O648" s="522"/>
      <c r="P648" s="522"/>
      <c r="Q648" s="522"/>
      <c r="R648" s="522"/>
      <c r="S648" s="522"/>
      <c r="T648" s="522"/>
      <c r="U648" s="522"/>
      <c r="V648" s="522"/>
      <c r="W648" s="522"/>
      <c r="X648" s="522"/>
      <c r="Y648" s="522"/>
      <c r="Z648" s="522"/>
      <c r="AA648" s="522"/>
      <c r="AB648" s="522"/>
      <c r="AC648" s="522"/>
      <c r="AD648" s="522"/>
      <c r="AE648" s="522"/>
      <c r="AF648" s="522"/>
      <c r="AG648" s="522"/>
      <c r="AH648" s="522"/>
      <c r="AI648" s="522"/>
      <c r="AM648" s="645" t="s">
        <v>953</v>
      </c>
      <c r="BW648" s="608"/>
      <c r="BX648" s="609"/>
    </row>
    <row r="649" spans="3:76" ht="19.5" customHeight="1" hidden="1">
      <c r="C649" s="104"/>
      <c r="D649" s="523"/>
      <c r="E649" s="523"/>
      <c r="F649" s="523"/>
      <c r="G649" s="523"/>
      <c r="H649" s="523"/>
      <c r="I649" s="523"/>
      <c r="J649" s="523"/>
      <c r="K649" s="523"/>
      <c r="L649" s="523"/>
      <c r="M649" s="523"/>
      <c r="N649" s="523"/>
      <c r="O649" s="523"/>
      <c r="P649" s="523"/>
      <c r="Q649" s="523"/>
      <c r="R649" s="523"/>
      <c r="S649" s="523"/>
      <c r="T649" s="523"/>
      <c r="U649" s="523"/>
      <c r="V649" s="523"/>
      <c r="W649" s="523"/>
      <c r="X649" s="523"/>
      <c r="Y649" s="523"/>
      <c r="Z649" s="523"/>
      <c r="AA649" s="523"/>
      <c r="AB649" s="523"/>
      <c r="AC649" s="523"/>
      <c r="AD649" s="523"/>
      <c r="AE649" s="523"/>
      <c r="AF649" s="523"/>
      <c r="AG649" s="523"/>
      <c r="AH649" s="523"/>
      <c r="AI649" s="523"/>
      <c r="AM649" s="645"/>
      <c r="BW649" s="608"/>
      <c r="BX649" s="609"/>
    </row>
    <row r="650" spans="3:76" ht="19.5" customHeight="1" hidden="1">
      <c r="C650" s="104"/>
      <c r="D650" s="523"/>
      <c r="E650" s="523"/>
      <c r="F650" s="523"/>
      <c r="G650" s="523"/>
      <c r="H650" s="523"/>
      <c r="I650" s="523"/>
      <c r="J650" s="523"/>
      <c r="K650" s="523"/>
      <c r="L650" s="523"/>
      <c r="M650" s="523"/>
      <c r="N650" s="523"/>
      <c r="O650" s="523"/>
      <c r="P650" s="523"/>
      <c r="Q650" s="523"/>
      <c r="R650" s="523"/>
      <c r="S650" s="523"/>
      <c r="T650" s="523"/>
      <c r="U650" s="523"/>
      <c r="V650" s="523"/>
      <c r="W650" s="523"/>
      <c r="X650" s="523"/>
      <c r="Y650" s="523"/>
      <c r="Z650" s="523"/>
      <c r="AA650" s="523"/>
      <c r="AB650" s="523"/>
      <c r="AC650" s="523"/>
      <c r="AD650" s="523"/>
      <c r="AE650" s="523"/>
      <c r="AF650" s="523"/>
      <c r="AG650" s="523"/>
      <c r="AH650" s="523"/>
      <c r="AI650" s="523"/>
      <c r="AM650" s="645"/>
      <c r="BW650" s="608"/>
      <c r="BX650" s="609"/>
    </row>
    <row r="651" spans="3:76" ht="18" customHeight="1" hidden="1">
      <c r="C651" s="104"/>
      <c r="D651" s="523"/>
      <c r="E651" s="523"/>
      <c r="F651" s="523"/>
      <c r="G651" s="523"/>
      <c r="H651" s="523"/>
      <c r="I651" s="523"/>
      <c r="J651" s="523"/>
      <c r="K651" s="523"/>
      <c r="L651" s="523"/>
      <c r="M651" s="523"/>
      <c r="N651" s="523"/>
      <c r="O651" s="523"/>
      <c r="P651" s="523"/>
      <c r="Q651" s="523"/>
      <c r="R651" s="523"/>
      <c r="S651" s="523"/>
      <c r="T651" s="523"/>
      <c r="U651" s="523"/>
      <c r="V651" s="523"/>
      <c r="W651" s="523"/>
      <c r="X651" s="523"/>
      <c r="Y651" s="523"/>
      <c r="Z651" s="523"/>
      <c r="AA651" s="523"/>
      <c r="AB651" s="523"/>
      <c r="AC651" s="523"/>
      <c r="AD651" s="523"/>
      <c r="AE651" s="523"/>
      <c r="AF651" s="523"/>
      <c r="AG651" s="523"/>
      <c r="AH651" s="523"/>
      <c r="AI651" s="523"/>
      <c r="AM651" s="645"/>
      <c r="BW651" s="608"/>
      <c r="BX651" s="609"/>
    </row>
    <row r="652" spans="75:76" ht="15.75" customHeight="1" hidden="1">
      <c r="BW652" s="608"/>
      <c r="BX652" s="609"/>
    </row>
    <row r="653" spans="1:87" s="518" customFormat="1" ht="19.5" customHeight="1" hidden="1">
      <c r="A653" s="524">
        <v>1</v>
      </c>
      <c r="B653" s="99" t="s">
        <v>349</v>
      </c>
      <c r="C653" s="103" t="s">
        <v>796</v>
      </c>
      <c r="D653" s="62"/>
      <c r="E653" s="81"/>
      <c r="F653" s="81"/>
      <c r="G653" s="81"/>
      <c r="H653" s="81"/>
      <c r="I653" s="81"/>
      <c r="J653" s="81"/>
      <c r="K653" s="81"/>
      <c r="L653" s="81"/>
      <c r="M653" s="81"/>
      <c r="N653" s="81"/>
      <c r="O653" s="81"/>
      <c r="P653" s="81"/>
      <c r="Q653" s="81"/>
      <c r="R653" s="81"/>
      <c r="S653" s="81"/>
      <c r="T653" s="81"/>
      <c r="U653" s="81"/>
      <c r="V653" s="81"/>
      <c r="W653" s="81"/>
      <c r="X653" s="81"/>
      <c r="Y653" s="81"/>
      <c r="Z653" s="81"/>
      <c r="AA653" s="81"/>
      <c r="AB653" s="81"/>
      <c r="AC653" s="81"/>
      <c r="AD653" s="81"/>
      <c r="AE653" s="81"/>
      <c r="AF653" s="81"/>
      <c r="AG653" s="81"/>
      <c r="AH653" s="81"/>
      <c r="AI653" s="81"/>
      <c r="AJ653" s="525"/>
      <c r="AK653" s="525"/>
      <c r="AL653" s="584"/>
      <c r="AM653" s="584"/>
      <c r="BU653" s="585"/>
      <c r="BV653" s="585"/>
      <c r="BW653" s="1038"/>
      <c r="BX653" s="1038"/>
      <c r="BY653" s="1033"/>
      <c r="BZ653" s="1033"/>
      <c r="CA653" s="1033"/>
      <c r="CB653" s="1033"/>
      <c r="CC653" s="1033"/>
      <c r="CD653" s="1033"/>
      <c r="CE653" s="1033"/>
      <c r="CF653" s="1033"/>
      <c r="CG653" s="1033"/>
      <c r="CH653" s="1033"/>
      <c r="CI653" s="1033"/>
    </row>
    <row r="654" spans="1:87" s="518" customFormat="1" ht="21.75" customHeight="1" hidden="1">
      <c r="A654" s="83"/>
      <c r="B654" s="99"/>
      <c r="C654" s="99"/>
      <c r="D654" s="492" t="s">
        <v>797</v>
      </c>
      <c r="E654" s="81"/>
      <c r="F654" s="81"/>
      <c r="G654" s="81"/>
      <c r="H654" s="81"/>
      <c r="I654" s="81"/>
      <c r="J654" s="81"/>
      <c r="K654" s="81"/>
      <c r="L654" s="81"/>
      <c r="M654" s="81"/>
      <c r="N654" s="81"/>
      <c r="O654" s="81"/>
      <c r="P654" s="81"/>
      <c r="Q654" s="81"/>
      <c r="R654" s="81"/>
      <c r="S654" s="81"/>
      <c r="T654" s="81"/>
      <c r="U654" s="81"/>
      <c r="V654" s="81"/>
      <c r="W654" s="81"/>
      <c r="X654" s="81"/>
      <c r="Y654" s="81"/>
      <c r="Z654" s="81"/>
      <c r="AA654" s="81"/>
      <c r="AB654" s="81"/>
      <c r="AC654" s="81"/>
      <c r="AD654" s="81"/>
      <c r="AE654" s="81"/>
      <c r="AF654" s="81"/>
      <c r="AG654" s="81"/>
      <c r="AH654" s="81"/>
      <c r="AI654" s="81"/>
      <c r="AJ654" s="525"/>
      <c r="AK654" s="525"/>
      <c r="AL654" s="584"/>
      <c r="AM654" s="584"/>
      <c r="BU654" s="585"/>
      <c r="BV654" s="585"/>
      <c r="BW654" s="1038"/>
      <c r="BX654" s="1038"/>
      <c r="BY654" s="1033"/>
      <c r="BZ654" s="1033"/>
      <c r="CA654" s="1033"/>
      <c r="CB654" s="1033"/>
      <c r="CC654" s="1033"/>
      <c r="CD654" s="1033"/>
      <c r="CE654" s="1033"/>
      <c r="CF654" s="1033"/>
      <c r="CG654" s="1033"/>
      <c r="CH654" s="1033"/>
      <c r="CI654" s="1033"/>
    </row>
    <row r="655" spans="1:87" s="518" customFormat="1" ht="19.5" customHeight="1" hidden="1">
      <c r="A655" s="83"/>
      <c r="B655" s="99"/>
      <c r="C655" s="99"/>
      <c r="D655" s="526" t="s">
        <v>798</v>
      </c>
      <c r="E655" s="81"/>
      <c r="F655" s="81"/>
      <c r="G655" s="81"/>
      <c r="H655" s="81"/>
      <c r="I655" s="81"/>
      <c r="J655" s="81"/>
      <c r="K655" s="81"/>
      <c r="L655" s="81"/>
      <c r="M655" s="81"/>
      <c r="N655" s="81"/>
      <c r="O655" s="81"/>
      <c r="P655" s="81"/>
      <c r="Q655" s="81"/>
      <c r="R655" s="81"/>
      <c r="S655" s="81"/>
      <c r="T655" s="81"/>
      <c r="U655" s="81"/>
      <c r="V655" s="81"/>
      <c r="W655" s="81"/>
      <c r="X655" s="81"/>
      <c r="Y655" s="81"/>
      <c r="Z655" s="81"/>
      <c r="AA655" s="81"/>
      <c r="AB655" s="81"/>
      <c r="AC655" s="81"/>
      <c r="AD655" s="81"/>
      <c r="AE655" s="81"/>
      <c r="AF655" s="81"/>
      <c r="AG655" s="81"/>
      <c r="AH655" s="81"/>
      <c r="AI655" s="81"/>
      <c r="AJ655" s="525"/>
      <c r="AK655" s="525"/>
      <c r="AL655" s="584"/>
      <c r="AM655" s="584"/>
      <c r="BU655" s="585"/>
      <c r="BV655" s="585"/>
      <c r="BW655" s="1038"/>
      <c r="BX655" s="1038"/>
      <c r="BY655" s="1033"/>
      <c r="BZ655" s="1033"/>
      <c r="CA655" s="1033"/>
      <c r="CB655" s="1033"/>
      <c r="CC655" s="1033"/>
      <c r="CD655" s="1033"/>
      <c r="CE655" s="1033"/>
      <c r="CF655" s="1033"/>
      <c r="CG655" s="1033"/>
      <c r="CH655" s="1033"/>
      <c r="CI655" s="1033"/>
    </row>
    <row r="656" spans="1:87" s="518" customFormat="1" ht="9" customHeight="1" hidden="1">
      <c r="A656" s="83"/>
      <c r="B656" s="99"/>
      <c r="C656" s="99"/>
      <c r="D656" s="526"/>
      <c r="E656" s="81"/>
      <c r="F656" s="81"/>
      <c r="G656" s="81"/>
      <c r="H656" s="81"/>
      <c r="I656" s="81"/>
      <c r="J656" s="81"/>
      <c r="K656" s="81"/>
      <c r="L656" s="81"/>
      <c r="M656" s="81"/>
      <c r="N656" s="81"/>
      <c r="O656" s="81"/>
      <c r="P656" s="81"/>
      <c r="Q656" s="81"/>
      <c r="R656" s="81"/>
      <c r="S656" s="81"/>
      <c r="T656" s="81"/>
      <c r="U656" s="81"/>
      <c r="V656" s="81"/>
      <c r="W656" s="81"/>
      <c r="X656" s="81"/>
      <c r="Y656" s="81"/>
      <c r="Z656" s="81"/>
      <c r="AA656" s="81"/>
      <c r="AB656" s="81"/>
      <c r="AC656" s="81"/>
      <c r="AD656" s="81"/>
      <c r="AE656" s="81"/>
      <c r="AF656" s="81"/>
      <c r="AG656" s="81"/>
      <c r="AH656" s="81"/>
      <c r="AI656" s="81"/>
      <c r="AJ656" s="525"/>
      <c r="AK656" s="525"/>
      <c r="AL656" s="584"/>
      <c r="AM656" s="584"/>
      <c r="BU656" s="585"/>
      <c r="BV656" s="585"/>
      <c r="BW656" s="1038"/>
      <c r="BX656" s="1038"/>
      <c r="BY656" s="1033"/>
      <c r="BZ656" s="1033"/>
      <c r="CA656" s="1033"/>
      <c r="CB656" s="1033"/>
      <c r="CC656" s="1033"/>
      <c r="CD656" s="1033"/>
      <c r="CE656" s="1033"/>
      <c r="CF656" s="1033"/>
      <c r="CG656" s="1033"/>
      <c r="CH656" s="1033"/>
      <c r="CI656" s="1033"/>
    </row>
    <row r="657" spans="1:87" s="610" customFormat="1" ht="21.75" customHeight="1" hidden="1">
      <c r="A657" s="83"/>
      <c r="B657" s="99"/>
      <c r="C657" s="99"/>
      <c r="D657" s="371" t="s">
        <v>799</v>
      </c>
      <c r="E657" s="371"/>
      <c r="F657" s="371"/>
      <c r="G657" s="371"/>
      <c r="H657" s="371"/>
      <c r="I657" s="371"/>
      <c r="J657" s="371"/>
      <c r="K657" s="371"/>
      <c r="L657" s="371"/>
      <c r="M657" s="371"/>
      <c r="N657" s="371"/>
      <c r="O657" s="371" t="s">
        <v>800</v>
      </c>
      <c r="P657" s="371"/>
      <c r="Q657" s="371"/>
      <c r="R657" s="371"/>
      <c r="S657" s="371"/>
      <c r="T657" s="371"/>
      <c r="U657" s="371"/>
      <c r="V657" s="371"/>
      <c r="W657" s="371"/>
      <c r="X657" s="371" t="s">
        <v>801</v>
      </c>
      <c r="Y657" s="371"/>
      <c r="Z657" s="371"/>
      <c r="AA657" s="371"/>
      <c r="AB657" s="371"/>
      <c r="AC657" s="371"/>
      <c r="AD657" s="371"/>
      <c r="AE657" s="371" t="s">
        <v>802</v>
      </c>
      <c r="AF657" s="371"/>
      <c r="AG657" s="371"/>
      <c r="AH657" s="371"/>
      <c r="AI657" s="371"/>
      <c r="AJ657" s="527"/>
      <c r="AK657" s="1041"/>
      <c r="AL657" s="584"/>
      <c r="AM657" s="584"/>
      <c r="BU657" s="770"/>
      <c r="BV657" s="770"/>
      <c r="BW657" s="1042"/>
      <c r="BX657" s="1042"/>
      <c r="BY657" s="1042"/>
      <c r="BZ657" s="1042"/>
      <c r="CA657" s="1042"/>
      <c r="CB657" s="1042"/>
      <c r="CC657" s="1042"/>
      <c r="CD657" s="1042"/>
      <c r="CE657" s="1042"/>
      <c r="CF657" s="1042"/>
      <c r="CG657" s="1042"/>
      <c r="CH657" s="1042"/>
      <c r="CI657" s="1042"/>
    </row>
    <row r="658" spans="1:87" s="518" customFormat="1" ht="33" customHeight="1" hidden="1">
      <c r="A658" s="83"/>
      <c r="B658" s="99"/>
      <c r="C658" s="99"/>
      <c r="D658" s="528" t="s">
        <v>456</v>
      </c>
      <c r="E658" s="528"/>
      <c r="F658" s="528"/>
      <c r="G658" s="528"/>
      <c r="H658" s="528"/>
      <c r="I658" s="528"/>
      <c r="J658" s="528"/>
      <c r="K658" s="528"/>
      <c r="L658" s="528"/>
      <c r="M658" s="528"/>
      <c r="N658" s="528"/>
      <c r="O658" s="529" t="s">
        <v>803</v>
      </c>
      <c r="P658" s="529"/>
      <c r="Q658" s="529"/>
      <c r="R658" s="529"/>
      <c r="S658" s="529"/>
      <c r="T658" s="529"/>
      <c r="U658" s="529"/>
      <c r="V658" s="529"/>
      <c r="W658" s="529"/>
      <c r="X658" s="529" t="s">
        <v>804</v>
      </c>
      <c r="Y658" s="529"/>
      <c r="Z658" s="529"/>
      <c r="AA658" s="529"/>
      <c r="AB658" s="529"/>
      <c r="AC658" s="529"/>
      <c r="AD658" s="529"/>
      <c r="AE658" s="530">
        <v>2400000000</v>
      </c>
      <c r="AF658" s="530"/>
      <c r="AG658" s="530"/>
      <c r="AH658" s="530"/>
      <c r="AI658" s="530"/>
      <c r="AJ658" s="531"/>
      <c r="AK658" s="1037"/>
      <c r="AL658" s="584"/>
      <c r="AM658" s="584"/>
      <c r="BU658" s="585"/>
      <c r="BV658" s="585"/>
      <c r="BW658" s="1038"/>
      <c r="BX658" s="1038"/>
      <c r="BY658" s="1033"/>
      <c r="BZ658" s="1033"/>
      <c r="CA658" s="1033"/>
      <c r="CB658" s="1033"/>
      <c r="CC658" s="1033"/>
      <c r="CD658" s="1033"/>
      <c r="CE658" s="1033"/>
      <c r="CF658" s="1033"/>
      <c r="CG658" s="1033"/>
      <c r="CH658" s="1033"/>
      <c r="CI658" s="1033"/>
    </row>
    <row r="659" spans="1:87" s="518" customFormat="1" ht="33" customHeight="1" hidden="1">
      <c r="A659" s="83"/>
      <c r="B659" s="99"/>
      <c r="C659" s="99"/>
      <c r="D659" s="532" t="s">
        <v>456</v>
      </c>
      <c r="E659" s="532"/>
      <c r="F659" s="532"/>
      <c r="G659" s="532"/>
      <c r="H659" s="532"/>
      <c r="I659" s="532"/>
      <c r="J659" s="532"/>
      <c r="K659" s="532"/>
      <c r="L659" s="532"/>
      <c r="M659" s="532"/>
      <c r="N659" s="532"/>
      <c r="O659" s="533" t="s">
        <v>803</v>
      </c>
      <c r="P659" s="533"/>
      <c r="Q659" s="533"/>
      <c r="R659" s="533"/>
      <c r="S659" s="533"/>
      <c r="T659" s="533"/>
      <c r="U659" s="533"/>
      <c r="V659" s="533"/>
      <c r="W659" s="533"/>
      <c r="X659" s="534" t="s">
        <v>805</v>
      </c>
      <c r="Y659" s="535"/>
      <c r="Z659" s="535"/>
      <c r="AA659" s="535"/>
      <c r="AB659" s="535"/>
      <c r="AC659" s="535"/>
      <c r="AD659" s="536"/>
      <c r="AE659" s="537">
        <f>144000000+49500000</f>
        <v>193500000</v>
      </c>
      <c r="AF659" s="538"/>
      <c r="AG659" s="538"/>
      <c r="AH659" s="538"/>
      <c r="AI659" s="539"/>
      <c r="AJ659" s="531"/>
      <c r="AK659" s="1037"/>
      <c r="AL659" s="584"/>
      <c r="AM659" s="584"/>
      <c r="BU659" s="585"/>
      <c r="BV659" s="585"/>
      <c r="BW659" s="1038"/>
      <c r="BX659" s="1038"/>
      <c r="BY659" s="1033"/>
      <c r="BZ659" s="1033"/>
      <c r="CA659" s="1033"/>
      <c r="CB659" s="1033"/>
      <c r="CC659" s="1033"/>
      <c r="CD659" s="1033"/>
      <c r="CE659" s="1033"/>
      <c r="CF659" s="1033"/>
      <c r="CG659" s="1033"/>
      <c r="CH659" s="1033"/>
      <c r="CI659" s="1033"/>
    </row>
    <row r="660" spans="1:87" s="518" customFormat="1" ht="30.75" customHeight="1" hidden="1">
      <c r="A660" s="83"/>
      <c r="B660" s="99"/>
      <c r="C660" s="99"/>
      <c r="D660" s="532" t="s">
        <v>456</v>
      </c>
      <c r="E660" s="532"/>
      <c r="F660" s="532"/>
      <c r="G660" s="532"/>
      <c r="H660" s="532"/>
      <c r="I660" s="532"/>
      <c r="J660" s="532"/>
      <c r="K660" s="532"/>
      <c r="L660" s="532"/>
      <c r="M660" s="532"/>
      <c r="N660" s="532"/>
      <c r="O660" s="533" t="s">
        <v>803</v>
      </c>
      <c r="P660" s="533"/>
      <c r="Q660" s="533"/>
      <c r="R660" s="533"/>
      <c r="S660" s="533"/>
      <c r="T660" s="533"/>
      <c r="U660" s="533"/>
      <c r="V660" s="533"/>
      <c r="W660" s="533"/>
      <c r="X660" s="533" t="s">
        <v>806</v>
      </c>
      <c r="Y660" s="533"/>
      <c r="Z660" s="533"/>
      <c r="AA660" s="533"/>
      <c r="AB660" s="533"/>
      <c r="AC660" s="533"/>
      <c r="AD660" s="533"/>
      <c r="AE660" s="540">
        <v>246652626</v>
      </c>
      <c r="AF660" s="540"/>
      <c r="AG660" s="540"/>
      <c r="AH660" s="540"/>
      <c r="AI660" s="540"/>
      <c r="AJ660" s="541"/>
      <c r="AK660" s="1037"/>
      <c r="AL660" s="584"/>
      <c r="AM660" s="584"/>
      <c r="BU660" s="585"/>
      <c r="BV660" s="585"/>
      <c r="BW660" s="1038"/>
      <c r="BX660" s="1038"/>
      <c r="BY660" s="1033"/>
      <c r="BZ660" s="1033"/>
      <c r="CA660" s="1033"/>
      <c r="CB660" s="1033"/>
      <c r="CC660" s="1033"/>
      <c r="CD660" s="1033"/>
      <c r="CE660" s="1033"/>
      <c r="CF660" s="1033"/>
      <c r="CG660" s="1033"/>
      <c r="CH660" s="1033"/>
      <c r="CI660" s="1033"/>
    </row>
    <row r="661" spans="1:87" s="518" customFormat="1" ht="28.5" customHeight="1" hidden="1">
      <c r="A661" s="83"/>
      <c r="B661" s="99"/>
      <c r="C661" s="99"/>
      <c r="D661" s="542" t="s">
        <v>456</v>
      </c>
      <c r="E661" s="542"/>
      <c r="F661" s="542"/>
      <c r="G661" s="542"/>
      <c r="H661" s="542"/>
      <c r="I661" s="542"/>
      <c r="J661" s="542"/>
      <c r="K661" s="542"/>
      <c r="L661" s="542"/>
      <c r="M661" s="542"/>
      <c r="N661" s="542"/>
      <c r="O661" s="543" t="s">
        <v>803</v>
      </c>
      <c r="P661" s="543"/>
      <c r="Q661" s="543"/>
      <c r="R661" s="543"/>
      <c r="S661" s="543"/>
      <c r="T661" s="543"/>
      <c r="U661" s="543"/>
      <c r="V661" s="543"/>
      <c r="W661" s="543"/>
      <c r="X661" s="543" t="s">
        <v>807</v>
      </c>
      <c r="Y661" s="543"/>
      <c r="Z661" s="543"/>
      <c r="AA661" s="543"/>
      <c r="AB661" s="543"/>
      <c r="AC661" s="543"/>
      <c r="AD661" s="543"/>
      <c r="AE661" s="544">
        <v>55683881</v>
      </c>
      <c r="AF661" s="544"/>
      <c r="AG661" s="544"/>
      <c r="AH661" s="544"/>
      <c r="AI661" s="544"/>
      <c r="AJ661" s="541"/>
      <c r="AK661" s="1037"/>
      <c r="AL661" s="584"/>
      <c r="AM661" s="584"/>
      <c r="BU661" s="585"/>
      <c r="BV661" s="585"/>
      <c r="BW661" s="1038"/>
      <c r="BX661" s="1038"/>
      <c r="BY661" s="1033"/>
      <c r="BZ661" s="1033"/>
      <c r="CA661" s="1033"/>
      <c r="CB661" s="1033"/>
      <c r="CC661" s="1033"/>
      <c r="CD661" s="1033"/>
      <c r="CE661" s="1033"/>
      <c r="CF661" s="1033"/>
      <c r="CG661" s="1033"/>
      <c r="CH661" s="1033"/>
      <c r="CI661" s="1033"/>
    </row>
    <row r="662" spans="1:87" s="518" customFormat="1" ht="18" customHeight="1" hidden="1">
      <c r="A662" s="83"/>
      <c r="B662" s="99"/>
      <c r="C662" s="99"/>
      <c r="D662" s="545"/>
      <c r="E662" s="545"/>
      <c r="F662" s="545"/>
      <c r="G662" s="545"/>
      <c r="H662" s="545"/>
      <c r="I662" s="545"/>
      <c r="J662" s="545"/>
      <c r="K662" s="545"/>
      <c r="L662" s="545"/>
      <c r="M662" s="545"/>
      <c r="N662" s="545"/>
      <c r="O662" s="546"/>
      <c r="P662" s="546"/>
      <c r="Q662" s="546"/>
      <c r="R662" s="546"/>
      <c r="S662" s="546"/>
      <c r="T662" s="546"/>
      <c r="U662" s="546"/>
      <c r="V662" s="546"/>
      <c r="W662" s="546"/>
      <c r="X662" s="546"/>
      <c r="Y662" s="546"/>
      <c r="Z662" s="546"/>
      <c r="AA662" s="546"/>
      <c r="AB662" s="546"/>
      <c r="AC662" s="546"/>
      <c r="AD662" s="546"/>
      <c r="AE662" s="547"/>
      <c r="AF662" s="547"/>
      <c r="AG662" s="547"/>
      <c r="AH662" s="547"/>
      <c r="AI662" s="547"/>
      <c r="AJ662" s="541"/>
      <c r="AK662" s="1037"/>
      <c r="AL662" s="584"/>
      <c r="AM662" s="584"/>
      <c r="BU662" s="585"/>
      <c r="BV662" s="585"/>
      <c r="BW662" s="1038"/>
      <c r="BX662" s="1038"/>
      <c r="BY662" s="1033"/>
      <c r="BZ662" s="1033"/>
      <c r="CA662" s="1033"/>
      <c r="CB662" s="1033"/>
      <c r="CC662" s="1033"/>
      <c r="CD662" s="1033"/>
      <c r="CE662" s="1033"/>
      <c r="CF662" s="1033"/>
      <c r="CG662" s="1033"/>
      <c r="CH662" s="1033"/>
      <c r="CI662" s="1033"/>
    </row>
    <row r="663" spans="1:87" s="518" customFormat="1" ht="21.75" customHeight="1" hidden="1">
      <c r="A663" s="83"/>
      <c r="B663" s="99"/>
      <c r="C663" s="99"/>
      <c r="D663" s="492" t="s">
        <v>808</v>
      </c>
      <c r="E663" s="548"/>
      <c r="F663" s="548"/>
      <c r="G663" s="548"/>
      <c r="H663" s="548"/>
      <c r="I663" s="548"/>
      <c r="J663" s="548"/>
      <c r="K663" s="548"/>
      <c r="L663" s="548"/>
      <c r="M663" s="548"/>
      <c r="N663" s="548"/>
      <c r="O663" s="548"/>
      <c r="P663" s="1043"/>
      <c r="Q663" s="1043"/>
      <c r="R663" s="549"/>
      <c r="S663" s="549"/>
      <c r="T663" s="549"/>
      <c r="U663" s="549"/>
      <c r="V663" s="549"/>
      <c r="W663" s="549"/>
      <c r="X663" s="549"/>
      <c r="Y663" s="549"/>
      <c r="Z663" s="549"/>
      <c r="AA663" s="549"/>
      <c r="AB663" s="549"/>
      <c r="AC663" s="550"/>
      <c r="AD663" s="550"/>
      <c r="AE663" s="550"/>
      <c r="AF663" s="550"/>
      <c r="AG663" s="550"/>
      <c r="AH663" s="550"/>
      <c r="AI663" s="550"/>
      <c r="AJ663" s="551"/>
      <c r="AK663" s="1037"/>
      <c r="AL663" s="584"/>
      <c r="AM663" s="584"/>
      <c r="BU663" s="585"/>
      <c r="BV663" s="585"/>
      <c r="BW663" s="1038"/>
      <c r="BX663" s="1038"/>
      <c r="BY663" s="1033"/>
      <c r="BZ663" s="1033"/>
      <c r="CA663" s="1033"/>
      <c r="CB663" s="1033"/>
      <c r="CC663" s="1033"/>
      <c r="CD663" s="1033"/>
      <c r="CE663" s="1033"/>
      <c r="CF663" s="1033"/>
      <c r="CG663" s="1033"/>
      <c r="CH663" s="1033"/>
      <c r="CI663" s="1033"/>
    </row>
    <row r="664" spans="1:87" s="518" customFormat="1" ht="6.75" customHeight="1" hidden="1">
      <c r="A664" s="83"/>
      <c r="B664" s="99"/>
      <c r="C664" s="99"/>
      <c r="D664" s="492"/>
      <c r="E664" s="548"/>
      <c r="F664" s="548"/>
      <c r="G664" s="548"/>
      <c r="H664" s="548"/>
      <c r="I664" s="548"/>
      <c r="J664" s="548"/>
      <c r="K664" s="548"/>
      <c r="L664" s="548"/>
      <c r="M664" s="548"/>
      <c r="N664" s="548"/>
      <c r="O664" s="548"/>
      <c r="P664" s="1043"/>
      <c r="Q664" s="1043"/>
      <c r="R664" s="549"/>
      <c r="S664" s="549"/>
      <c r="T664" s="549"/>
      <c r="U664" s="549"/>
      <c r="V664" s="549"/>
      <c r="W664" s="549"/>
      <c r="X664" s="549"/>
      <c r="Y664" s="549"/>
      <c r="Z664" s="549"/>
      <c r="AA664" s="549"/>
      <c r="AB664" s="549"/>
      <c r="AC664" s="550"/>
      <c r="AD664" s="550"/>
      <c r="AE664" s="550"/>
      <c r="AF664" s="550"/>
      <c r="AG664" s="550"/>
      <c r="AH664" s="550"/>
      <c r="AI664" s="550"/>
      <c r="AJ664" s="551"/>
      <c r="AK664" s="1037"/>
      <c r="AL664" s="584"/>
      <c r="AM664" s="584"/>
      <c r="BU664" s="585"/>
      <c r="BV664" s="585"/>
      <c r="BW664" s="1038"/>
      <c r="BX664" s="1038"/>
      <c r="BY664" s="1033"/>
      <c r="BZ664" s="1033"/>
      <c r="CA664" s="1033"/>
      <c r="CB664" s="1033"/>
      <c r="CC664" s="1033"/>
      <c r="CD664" s="1033"/>
      <c r="CE664" s="1033"/>
      <c r="CF664" s="1033"/>
      <c r="CG664" s="1033"/>
      <c r="CH664" s="1033"/>
      <c r="CI664" s="1033"/>
    </row>
    <row r="665" spans="1:87" s="518" customFormat="1" ht="31.5" customHeight="1" hidden="1">
      <c r="A665" s="83"/>
      <c r="B665" s="99"/>
      <c r="C665" s="99"/>
      <c r="D665" s="371" t="s">
        <v>799</v>
      </c>
      <c r="E665" s="371"/>
      <c r="F665" s="371"/>
      <c r="G665" s="371"/>
      <c r="H665" s="371"/>
      <c r="I665" s="371"/>
      <c r="J665" s="371"/>
      <c r="K665" s="371"/>
      <c r="L665" s="371"/>
      <c r="M665" s="371"/>
      <c r="N665" s="371"/>
      <c r="O665" s="371" t="s">
        <v>800</v>
      </c>
      <c r="P665" s="1044"/>
      <c r="Q665" s="1044"/>
      <c r="R665" s="1044"/>
      <c r="S665" s="1044"/>
      <c r="T665" s="1044"/>
      <c r="U665" s="1044"/>
      <c r="V665" s="1044"/>
      <c r="W665" s="1044"/>
      <c r="X665" s="371" t="s">
        <v>801</v>
      </c>
      <c r="Y665" s="371"/>
      <c r="Z665" s="371"/>
      <c r="AA665" s="371"/>
      <c r="AB665" s="552"/>
      <c r="AC665" s="371"/>
      <c r="AD665" s="371"/>
      <c r="AE665" s="552" t="s">
        <v>809</v>
      </c>
      <c r="AF665" s="552"/>
      <c r="AG665" s="552"/>
      <c r="AH665" s="552"/>
      <c r="AI665" s="552"/>
      <c r="AJ665" s="1045"/>
      <c r="AK665" s="1037"/>
      <c r="AL665" s="584"/>
      <c r="AM665" s="584"/>
      <c r="BU665" s="770"/>
      <c r="BV665" s="770"/>
      <c r="BW665" s="1033"/>
      <c r="BX665" s="1033"/>
      <c r="BY665" s="1033"/>
      <c r="BZ665" s="1033"/>
      <c r="CA665" s="1033"/>
      <c r="CB665" s="1033"/>
      <c r="CC665" s="1033"/>
      <c r="CD665" s="1033"/>
      <c r="CE665" s="1033"/>
      <c r="CF665" s="1033"/>
      <c r="CG665" s="1033"/>
      <c r="CH665" s="1033"/>
      <c r="CI665" s="1033"/>
    </row>
    <row r="666" spans="1:87" s="518" customFormat="1" ht="20.25" customHeight="1" hidden="1">
      <c r="A666" s="83"/>
      <c r="B666" s="99"/>
      <c r="C666" s="99"/>
      <c r="D666" s="553"/>
      <c r="E666" s="553"/>
      <c r="F666" s="553"/>
      <c r="G666" s="553"/>
      <c r="H666" s="553"/>
      <c r="I666" s="553"/>
      <c r="J666" s="553"/>
      <c r="K666" s="553"/>
      <c r="L666" s="553"/>
      <c r="M666" s="553"/>
      <c r="N666" s="553"/>
      <c r="O666" s="529"/>
      <c r="P666" s="529"/>
      <c r="Q666" s="529"/>
      <c r="R666" s="529"/>
      <c r="S666" s="529"/>
      <c r="T666" s="529"/>
      <c r="U666" s="529"/>
      <c r="V666" s="529"/>
      <c r="W666" s="529"/>
      <c r="X666" s="529"/>
      <c r="Y666" s="529"/>
      <c r="Z666" s="529"/>
      <c r="AA666" s="529"/>
      <c r="AB666" s="554"/>
      <c r="AC666" s="529"/>
      <c r="AD666" s="529"/>
      <c r="AE666" s="1046"/>
      <c r="AF666" s="1046"/>
      <c r="AG666" s="1046"/>
      <c r="AH666" s="1046"/>
      <c r="AI666" s="1046"/>
      <c r="AJ666" s="1047"/>
      <c r="AK666" s="1037"/>
      <c r="AL666" s="584"/>
      <c r="AM666" s="584"/>
      <c r="BU666" s="585"/>
      <c r="BV666" s="585"/>
      <c r="BW666" s="1038"/>
      <c r="BX666" s="1038"/>
      <c r="BY666" s="1033"/>
      <c r="BZ666" s="1033"/>
      <c r="CA666" s="1033"/>
      <c r="CB666" s="1033"/>
      <c r="CC666" s="1033"/>
      <c r="CD666" s="1033"/>
      <c r="CE666" s="1033"/>
      <c r="CF666" s="1033"/>
      <c r="CG666" s="1033"/>
      <c r="CH666" s="1033"/>
      <c r="CI666" s="1033"/>
    </row>
    <row r="667" spans="1:87" s="518" customFormat="1" ht="21" customHeight="1" hidden="1">
      <c r="A667" s="83"/>
      <c r="B667" s="99"/>
      <c r="C667" s="99"/>
      <c r="D667" s="555"/>
      <c r="E667" s="555"/>
      <c r="F667" s="555"/>
      <c r="G667" s="555"/>
      <c r="H667" s="555"/>
      <c r="I667" s="555"/>
      <c r="J667" s="555"/>
      <c r="K667" s="555"/>
      <c r="L667" s="555"/>
      <c r="M667" s="555"/>
      <c r="N667" s="555"/>
      <c r="O667" s="533"/>
      <c r="P667" s="533"/>
      <c r="Q667" s="533"/>
      <c r="R667" s="533"/>
      <c r="S667" s="533"/>
      <c r="T667" s="533"/>
      <c r="U667" s="533"/>
      <c r="V667" s="533"/>
      <c r="W667" s="533"/>
      <c r="X667" s="533"/>
      <c r="Y667" s="533"/>
      <c r="Z667" s="533"/>
      <c r="AA667" s="533"/>
      <c r="AB667" s="556"/>
      <c r="AC667" s="533"/>
      <c r="AD667" s="533"/>
      <c r="AE667" s="1048"/>
      <c r="AF667" s="1048"/>
      <c r="AG667" s="1048"/>
      <c r="AH667" s="1048"/>
      <c r="AI667" s="1048"/>
      <c r="AJ667" s="1047"/>
      <c r="AK667" s="1037"/>
      <c r="AL667" s="584"/>
      <c r="AM667" s="584"/>
      <c r="BU667" s="585"/>
      <c r="BV667" s="585"/>
      <c r="BW667" s="1038"/>
      <c r="BX667" s="1038"/>
      <c r="BY667" s="1033"/>
      <c r="BZ667" s="1033"/>
      <c r="CA667" s="1033"/>
      <c r="CB667" s="1033"/>
      <c r="CC667" s="1033"/>
      <c r="CD667" s="1033"/>
      <c r="CE667" s="1033"/>
      <c r="CF667" s="1033"/>
      <c r="CG667" s="1033"/>
      <c r="CH667" s="1033"/>
      <c r="CI667" s="1033"/>
    </row>
    <row r="668" spans="1:87" s="518" customFormat="1" ht="20.25" customHeight="1" hidden="1">
      <c r="A668" s="83"/>
      <c r="B668" s="99"/>
      <c r="C668" s="99"/>
      <c r="D668" s="555"/>
      <c r="E668" s="555"/>
      <c r="F668" s="555"/>
      <c r="G668" s="555"/>
      <c r="H668" s="555"/>
      <c r="I668" s="555"/>
      <c r="J668" s="555"/>
      <c r="K668" s="555"/>
      <c r="L668" s="555"/>
      <c r="M668" s="555"/>
      <c r="N668" s="555"/>
      <c r="O668" s="533"/>
      <c r="P668" s="533"/>
      <c r="Q668" s="533"/>
      <c r="R668" s="533"/>
      <c r="S668" s="533"/>
      <c r="T668" s="533"/>
      <c r="U668" s="533"/>
      <c r="V668" s="533"/>
      <c r="W668" s="533"/>
      <c r="X668" s="533"/>
      <c r="Y668" s="533"/>
      <c r="Z668" s="533"/>
      <c r="AA668" s="533"/>
      <c r="AB668" s="556"/>
      <c r="AC668" s="533"/>
      <c r="AD668" s="533"/>
      <c r="AE668" s="1048"/>
      <c r="AF668" s="1048"/>
      <c r="AG668" s="1048"/>
      <c r="AH668" s="1048"/>
      <c r="AI668" s="1048"/>
      <c r="AJ668" s="1047"/>
      <c r="AK668" s="1037"/>
      <c r="AL668" s="584"/>
      <c r="AM668" s="584"/>
      <c r="BU668" s="585"/>
      <c r="BV668" s="585"/>
      <c r="BW668" s="1038"/>
      <c r="BX668" s="1038"/>
      <c r="BY668" s="1033"/>
      <c r="BZ668" s="1033"/>
      <c r="CA668" s="1033"/>
      <c r="CB668" s="1033"/>
      <c r="CC668" s="1033"/>
      <c r="CD668" s="1033"/>
      <c r="CE668" s="1033"/>
      <c r="CF668" s="1033"/>
      <c r="CG668" s="1033"/>
      <c r="CH668" s="1033"/>
      <c r="CI668" s="1033"/>
    </row>
    <row r="669" spans="1:87" s="518" customFormat="1" ht="27.75" customHeight="1" hidden="1">
      <c r="A669" s="83"/>
      <c r="B669" s="99"/>
      <c r="C669" s="99"/>
      <c r="D669" s="555"/>
      <c r="E669" s="555"/>
      <c r="F669" s="555"/>
      <c r="G669" s="555"/>
      <c r="H669" s="555"/>
      <c r="I669" s="555"/>
      <c r="J669" s="555"/>
      <c r="K669" s="555"/>
      <c r="L669" s="555"/>
      <c r="M669" s="555"/>
      <c r="N669" s="555"/>
      <c r="O669" s="533"/>
      <c r="P669" s="533"/>
      <c r="Q669" s="533"/>
      <c r="R669" s="533"/>
      <c r="S669" s="533"/>
      <c r="T669" s="533"/>
      <c r="U669" s="533"/>
      <c r="V669" s="533"/>
      <c r="W669" s="533"/>
      <c r="X669" s="533"/>
      <c r="Y669" s="533"/>
      <c r="Z669" s="533"/>
      <c r="AA669" s="533"/>
      <c r="AB669" s="556"/>
      <c r="AC669" s="533"/>
      <c r="AD669" s="533"/>
      <c r="AE669" s="1048"/>
      <c r="AF669" s="1048"/>
      <c r="AG669" s="1048"/>
      <c r="AH669" s="1048"/>
      <c r="AI669" s="1048"/>
      <c r="AJ669" s="1047"/>
      <c r="AK669" s="1037"/>
      <c r="AL669" s="584"/>
      <c r="AM669" s="584"/>
      <c r="BU669" s="585"/>
      <c r="BV669" s="585"/>
      <c r="BW669" s="1038"/>
      <c r="BX669" s="1038"/>
      <c r="BY669" s="1033"/>
      <c r="BZ669" s="1033"/>
      <c r="CA669" s="1033"/>
      <c r="CB669" s="1033"/>
      <c r="CC669" s="1033"/>
      <c r="CD669" s="1033"/>
      <c r="CE669" s="1033"/>
      <c r="CF669" s="1033"/>
      <c r="CG669" s="1033"/>
      <c r="CH669" s="1033"/>
      <c r="CI669" s="1033"/>
    </row>
    <row r="670" spans="1:87" s="518" customFormat="1" ht="19.5" customHeight="1" hidden="1">
      <c r="A670" s="83"/>
      <c r="B670" s="99"/>
      <c r="C670" s="99"/>
      <c r="D670" s="557"/>
      <c r="E670" s="557"/>
      <c r="F670" s="557"/>
      <c r="G670" s="557"/>
      <c r="H670" s="557"/>
      <c r="I670" s="557"/>
      <c r="J670" s="557"/>
      <c r="K670" s="557"/>
      <c r="L670" s="557"/>
      <c r="M670" s="557"/>
      <c r="N670" s="557"/>
      <c r="O670" s="543"/>
      <c r="P670" s="543"/>
      <c r="Q670" s="543"/>
      <c r="R670" s="543"/>
      <c r="S670" s="543"/>
      <c r="T670" s="543"/>
      <c r="U670" s="543"/>
      <c r="V670" s="543"/>
      <c r="W670" s="543"/>
      <c r="X670" s="543"/>
      <c r="Y670" s="543"/>
      <c r="Z670" s="543"/>
      <c r="AA670" s="543"/>
      <c r="AB670" s="558"/>
      <c r="AC670" s="543"/>
      <c r="AD670" s="543"/>
      <c r="AE670" s="1049"/>
      <c r="AF670" s="1049"/>
      <c r="AG670" s="1049"/>
      <c r="AH670" s="1049"/>
      <c r="AI670" s="1049"/>
      <c r="AJ670" s="1047"/>
      <c r="AK670" s="1037"/>
      <c r="AL670" s="584"/>
      <c r="AM670" s="584"/>
      <c r="BU670" s="585"/>
      <c r="BV670" s="585"/>
      <c r="BW670" s="1038"/>
      <c r="BX670" s="1038"/>
      <c r="BY670" s="1033"/>
      <c r="BZ670" s="1033"/>
      <c r="CA670" s="1033"/>
      <c r="CB670" s="1033"/>
      <c r="CC670" s="1033"/>
      <c r="CD670" s="1033"/>
      <c r="CE670" s="1033"/>
      <c r="CF670" s="1033"/>
      <c r="CG670" s="1033"/>
      <c r="CH670" s="1033"/>
      <c r="CI670" s="1033"/>
    </row>
    <row r="671" spans="1:87" s="518" customFormat="1" ht="12.75" customHeight="1" hidden="1">
      <c r="A671" s="60"/>
      <c r="B671" s="61"/>
      <c r="C671" s="103"/>
      <c r="D671" s="548"/>
      <c r="E671" s="548"/>
      <c r="F671" s="548"/>
      <c r="G671" s="548"/>
      <c r="H671" s="548"/>
      <c r="I671" s="548"/>
      <c r="J671" s="548"/>
      <c r="K671" s="548"/>
      <c r="L671" s="548"/>
      <c r="M671" s="548"/>
      <c r="N671" s="548"/>
      <c r="O671" s="549"/>
      <c r="P671" s="549"/>
      <c r="Q671" s="549"/>
      <c r="R671" s="549"/>
      <c r="S671" s="549"/>
      <c r="T671" s="549"/>
      <c r="U671" s="549"/>
      <c r="V671" s="549"/>
      <c r="W671" s="549"/>
      <c r="X671" s="549"/>
      <c r="Y671" s="549"/>
      <c r="Z671" s="549"/>
      <c r="AA671" s="549"/>
      <c r="AB671" s="559"/>
      <c r="AC671" s="549"/>
      <c r="AD671" s="549"/>
      <c r="AE671" s="1050"/>
      <c r="AF671" s="1050"/>
      <c r="AG671" s="1050"/>
      <c r="AH671" s="1050"/>
      <c r="AI671" s="1050"/>
      <c r="AJ671" s="1036"/>
      <c r="AK671" s="1037"/>
      <c r="AL671" s="584"/>
      <c r="AM671" s="584"/>
      <c r="BU671" s="585"/>
      <c r="BV671" s="585"/>
      <c r="BW671" s="1038"/>
      <c r="BX671" s="1038"/>
      <c r="BY671" s="1033"/>
      <c r="BZ671" s="1033"/>
      <c r="CA671" s="1033"/>
      <c r="CB671" s="1033"/>
      <c r="CC671" s="1033"/>
      <c r="CD671" s="1033"/>
      <c r="CE671" s="1033"/>
      <c r="CF671" s="1033"/>
      <c r="CG671" s="1033"/>
      <c r="CH671" s="1033"/>
      <c r="CI671" s="1033"/>
    </row>
    <row r="672" spans="1:87" s="518" customFormat="1" ht="21.75" customHeight="1" hidden="1">
      <c r="A672" s="83"/>
      <c r="B672" s="1051" t="s">
        <v>810</v>
      </c>
      <c r="C672" s="1051" t="s">
        <v>811</v>
      </c>
      <c r="D672" s="548"/>
      <c r="E672" s="548"/>
      <c r="F672" s="548"/>
      <c r="G672" s="548"/>
      <c r="H672" s="548"/>
      <c r="I672" s="548"/>
      <c r="J672" s="548"/>
      <c r="K672" s="548"/>
      <c r="L672" s="548"/>
      <c r="M672" s="548"/>
      <c r="N672" s="548"/>
      <c r="O672" s="549"/>
      <c r="P672" s="549"/>
      <c r="Q672" s="549"/>
      <c r="R672" s="549"/>
      <c r="S672" s="549"/>
      <c r="T672" s="549"/>
      <c r="U672" s="549"/>
      <c r="V672" s="549"/>
      <c r="W672" s="549"/>
      <c r="X672" s="549"/>
      <c r="Y672" s="549"/>
      <c r="Z672" s="549"/>
      <c r="AA672" s="549"/>
      <c r="AB672" s="559"/>
      <c r="AC672" s="549"/>
      <c r="AD672" s="549"/>
      <c r="AE672" s="1050"/>
      <c r="AF672" s="1050"/>
      <c r="AG672" s="1050"/>
      <c r="AH672" s="1050"/>
      <c r="AI672" s="1050"/>
      <c r="AJ672" s="1036"/>
      <c r="AK672" s="1037"/>
      <c r="AL672" s="584"/>
      <c r="AM672" s="584"/>
      <c r="BU672" s="585"/>
      <c r="BV672" s="585"/>
      <c r="BW672" s="1038"/>
      <c r="BX672" s="1038"/>
      <c r="BY672" s="1033"/>
      <c r="BZ672" s="1033"/>
      <c r="CA672" s="1033"/>
      <c r="CB672" s="1033"/>
      <c r="CC672" s="1033"/>
      <c r="CD672" s="1033"/>
      <c r="CE672" s="1033"/>
      <c r="CF672" s="1033"/>
      <c r="CG672" s="1033"/>
      <c r="CH672" s="1033"/>
      <c r="CI672" s="1033"/>
    </row>
    <row r="673" spans="1:87" s="518" customFormat="1" ht="21.75" customHeight="1" hidden="1">
      <c r="A673" s="83"/>
      <c r="B673" s="99"/>
      <c r="C673" s="1051" t="s">
        <v>812</v>
      </c>
      <c r="D673" s="548"/>
      <c r="E673" s="548"/>
      <c r="F673" s="548"/>
      <c r="G673" s="548"/>
      <c r="H673" s="548"/>
      <c r="I673" s="548"/>
      <c r="J673" s="548"/>
      <c r="K673" s="548"/>
      <c r="L673" s="548"/>
      <c r="M673" s="548"/>
      <c r="N673" s="548"/>
      <c r="O673" s="549"/>
      <c r="P673" s="549"/>
      <c r="Q673" s="549"/>
      <c r="R673" s="549"/>
      <c r="S673" s="549"/>
      <c r="T673" s="549"/>
      <c r="U673" s="549"/>
      <c r="V673" s="549"/>
      <c r="W673" s="549"/>
      <c r="X673" s="549"/>
      <c r="Y673" s="549"/>
      <c r="Z673" s="549"/>
      <c r="AA673" s="549"/>
      <c r="AB673" s="559"/>
      <c r="AC673" s="549"/>
      <c r="AD673" s="549"/>
      <c r="AE673" s="1050"/>
      <c r="AF673" s="1050"/>
      <c r="AG673" s="1050"/>
      <c r="AH673" s="1050"/>
      <c r="AI673" s="1050"/>
      <c r="AJ673" s="1036"/>
      <c r="AK673" s="1037"/>
      <c r="AL673" s="584"/>
      <c r="AM673" s="584"/>
      <c r="BU673" s="585"/>
      <c r="BV673" s="585"/>
      <c r="BW673" s="1038"/>
      <c r="BX673" s="1038"/>
      <c r="BY673" s="1033"/>
      <c r="BZ673" s="1033"/>
      <c r="CA673" s="1033"/>
      <c r="CB673" s="1033"/>
      <c r="CC673" s="1033"/>
      <c r="CD673" s="1033"/>
      <c r="CE673" s="1033"/>
      <c r="CF673" s="1033"/>
      <c r="CG673" s="1033"/>
      <c r="CH673" s="1033"/>
      <c r="CI673" s="1033"/>
    </row>
    <row r="674" spans="1:87" s="62" customFormat="1" ht="30" customHeight="1" hidden="1">
      <c r="A674" s="83"/>
      <c r="B674" s="99"/>
      <c r="C674" s="1052" t="s">
        <v>813</v>
      </c>
      <c r="D674" s="548"/>
      <c r="E674" s="548"/>
      <c r="F674" s="548"/>
      <c r="G674" s="548"/>
      <c r="H674" s="548"/>
      <c r="I674" s="548"/>
      <c r="J674" s="548"/>
      <c r="K674" s="548"/>
      <c r="L674" s="548"/>
      <c r="M674" s="548"/>
      <c r="N674" s="548"/>
      <c r="O674" s="548"/>
      <c r="P674" s="548"/>
      <c r="Q674" s="548"/>
      <c r="R674" s="548"/>
      <c r="S674" s="548"/>
      <c r="T674" s="548"/>
      <c r="U674" s="548"/>
      <c r="V674" s="548"/>
      <c r="W674" s="548"/>
      <c r="X674" s="548"/>
      <c r="Y674" s="548"/>
      <c r="Z674" s="548"/>
      <c r="AA674" s="548"/>
      <c r="AB674" s="548"/>
      <c r="AC674" s="548"/>
      <c r="AD674" s="548"/>
      <c r="AE674" s="548"/>
      <c r="AF674" s="548"/>
      <c r="AG674" s="548"/>
      <c r="AH674" s="548"/>
      <c r="AI674" s="548"/>
      <c r="AJ674" s="1050"/>
      <c r="AK674" s="373"/>
      <c r="AL674" s="61"/>
      <c r="AM674" s="61"/>
      <c r="BU674" s="618"/>
      <c r="BV674" s="618"/>
      <c r="BW674" s="1053"/>
      <c r="BX674" s="1053"/>
      <c r="BY674" s="1054"/>
      <c r="BZ674" s="1054"/>
      <c r="CA674" s="1054"/>
      <c r="CB674" s="1054"/>
      <c r="CC674" s="1054"/>
      <c r="CD674" s="1054"/>
      <c r="CE674" s="1054"/>
      <c r="CF674" s="1054"/>
      <c r="CG674" s="1054"/>
      <c r="CH674" s="1054"/>
      <c r="CI674" s="1054"/>
    </row>
    <row r="675" spans="1:87" s="518" customFormat="1" ht="19.5" customHeight="1" hidden="1">
      <c r="A675" s="524">
        <v>2</v>
      </c>
      <c r="B675" s="99" t="s">
        <v>349</v>
      </c>
      <c r="C675" s="119" t="s">
        <v>814</v>
      </c>
      <c r="D675" s="62"/>
      <c r="E675" s="81"/>
      <c r="F675" s="81"/>
      <c r="G675" s="81"/>
      <c r="H675" s="81"/>
      <c r="I675" s="81"/>
      <c r="J675" s="81"/>
      <c r="K675" s="81"/>
      <c r="L675" s="81"/>
      <c r="M675" s="81"/>
      <c r="N675" s="81"/>
      <c r="O675" s="81"/>
      <c r="P675" s="81"/>
      <c r="Q675" s="81"/>
      <c r="R675" s="81"/>
      <c r="S675" s="81"/>
      <c r="T675" s="81"/>
      <c r="U675" s="81"/>
      <c r="V675" s="81"/>
      <c r="W675" s="81"/>
      <c r="X675" s="81"/>
      <c r="Y675" s="81"/>
      <c r="Z675" s="81"/>
      <c r="AA675" s="81"/>
      <c r="AB675" s="81"/>
      <c r="AC675" s="81"/>
      <c r="AD675" s="81"/>
      <c r="AE675" s="81"/>
      <c r="AF675" s="81"/>
      <c r="AG675" s="81"/>
      <c r="AH675" s="81"/>
      <c r="AI675" s="81"/>
      <c r="AJ675" s="525"/>
      <c r="AK675" s="525"/>
      <c r="AL675" s="584"/>
      <c r="AM675" s="584"/>
      <c r="AN675" s="610" t="s">
        <v>954</v>
      </c>
      <c r="BU675" s="585"/>
      <c r="BV675" s="585"/>
      <c r="BW675" s="1038"/>
      <c r="BX675" s="1038"/>
      <c r="BY675" s="1033"/>
      <c r="BZ675" s="1033"/>
      <c r="CA675" s="1033"/>
      <c r="CB675" s="1033"/>
      <c r="CC675" s="1033"/>
      <c r="CD675" s="1033"/>
      <c r="CE675" s="1033"/>
      <c r="CF675" s="1033"/>
      <c r="CG675" s="1033"/>
      <c r="CH675" s="1033"/>
      <c r="CI675" s="1033"/>
    </row>
    <row r="676" spans="1:87" s="62" customFormat="1" ht="30" customHeight="1" hidden="1">
      <c r="A676" s="83"/>
      <c r="B676" s="99"/>
      <c r="C676" s="560" t="s">
        <v>815</v>
      </c>
      <c r="D676" s="560"/>
      <c r="E676" s="560"/>
      <c r="F676" s="560"/>
      <c r="G676" s="560"/>
      <c r="H676" s="560"/>
      <c r="I676" s="560"/>
      <c r="J676" s="560"/>
      <c r="K676" s="560"/>
      <c r="L676" s="560"/>
      <c r="M676" s="560"/>
      <c r="N676" s="560"/>
      <c r="O676" s="560"/>
      <c r="P676" s="560"/>
      <c r="Q676" s="560"/>
      <c r="R676" s="560"/>
      <c r="S676" s="560"/>
      <c r="T676" s="560"/>
      <c r="U676" s="560"/>
      <c r="V676" s="560"/>
      <c r="W676" s="560"/>
      <c r="X676" s="560"/>
      <c r="Y676" s="560"/>
      <c r="Z676" s="560"/>
      <c r="AA676" s="560"/>
      <c r="AB676" s="560"/>
      <c r="AC676" s="560"/>
      <c r="AD676" s="560"/>
      <c r="AE676" s="560"/>
      <c r="AF676" s="560"/>
      <c r="AG676" s="560"/>
      <c r="AH676" s="560"/>
      <c r="AI676" s="560"/>
      <c r="AJ676" s="561"/>
      <c r="AK676" s="81"/>
      <c r="AL676" s="61"/>
      <c r="AM676" s="61"/>
      <c r="AN676" s="1055"/>
      <c r="AO676" s="1055"/>
      <c r="AP676" s="1055"/>
      <c r="AQ676" s="1055"/>
      <c r="AR676" s="1055"/>
      <c r="AS676" s="1055"/>
      <c r="AT676" s="1055"/>
      <c r="AU676" s="1055"/>
      <c r="AV676" s="1055"/>
      <c r="AW676" s="1055"/>
      <c r="AX676" s="1055"/>
      <c r="AY676" s="1055"/>
      <c r="AZ676" s="1055"/>
      <c r="BA676" s="1055"/>
      <c r="BB676" s="1055"/>
      <c r="BC676" s="1055"/>
      <c r="BD676" s="1055"/>
      <c r="BE676" s="1055"/>
      <c r="BF676" s="1055"/>
      <c r="BG676" s="1055"/>
      <c r="BH676" s="1055"/>
      <c r="BI676" s="1055"/>
      <c r="BJ676" s="1055"/>
      <c r="BK676" s="1055"/>
      <c r="BL676" s="1055"/>
      <c r="BM676" s="1055"/>
      <c r="BN676" s="1055"/>
      <c r="BO676" s="1055"/>
      <c r="BP676" s="1055"/>
      <c r="BQ676" s="1055"/>
      <c r="BR676" s="1055"/>
      <c r="BS676" s="1055"/>
      <c r="BT676" s="1055"/>
      <c r="BU676" s="618"/>
      <c r="BV676" s="618"/>
      <c r="BW676" s="1053"/>
      <c r="BX676" s="1053"/>
      <c r="BY676" s="1054"/>
      <c r="BZ676" s="1054"/>
      <c r="CA676" s="1054"/>
      <c r="CB676" s="1054"/>
      <c r="CC676" s="1054"/>
      <c r="CD676" s="1054"/>
      <c r="CE676" s="1054"/>
      <c r="CF676" s="1054"/>
      <c r="CG676" s="1054"/>
      <c r="CH676" s="1054"/>
      <c r="CI676" s="1054"/>
    </row>
    <row r="677" spans="1:87" s="62" customFormat="1" ht="14.25" customHeight="1" hidden="1">
      <c r="A677" s="83"/>
      <c r="B677" s="99"/>
      <c r="C677" s="562"/>
      <c r="D677" s="562"/>
      <c r="E677" s="562"/>
      <c r="F677" s="562"/>
      <c r="G677" s="562"/>
      <c r="H677" s="562"/>
      <c r="I677" s="562"/>
      <c r="J677" s="562"/>
      <c r="K677" s="562"/>
      <c r="L677" s="562"/>
      <c r="M677" s="562"/>
      <c r="N677" s="562"/>
      <c r="O677" s="562"/>
      <c r="P677" s="562"/>
      <c r="Q677" s="562"/>
      <c r="R677" s="562"/>
      <c r="S677" s="562"/>
      <c r="T677" s="562"/>
      <c r="U677" s="562"/>
      <c r="V677" s="562"/>
      <c r="W677" s="562"/>
      <c r="X677" s="562"/>
      <c r="Y677" s="562"/>
      <c r="Z677" s="562"/>
      <c r="AA677" s="562"/>
      <c r="AB677" s="562"/>
      <c r="AC677" s="562"/>
      <c r="AD677" s="562"/>
      <c r="AE677" s="562"/>
      <c r="AF677" s="562"/>
      <c r="AG677" s="562"/>
      <c r="AH677" s="562"/>
      <c r="AI677" s="562"/>
      <c r="AJ677" s="561"/>
      <c r="AK677" s="81"/>
      <c r="AL677" s="61"/>
      <c r="AM677" s="61"/>
      <c r="AN677" s="1056"/>
      <c r="AO677" s="1056"/>
      <c r="AP677" s="1056"/>
      <c r="AQ677" s="1056"/>
      <c r="AR677" s="1056"/>
      <c r="AS677" s="1056"/>
      <c r="AT677" s="1056"/>
      <c r="AU677" s="1056"/>
      <c r="AV677" s="1056"/>
      <c r="AW677" s="1056"/>
      <c r="AX677" s="1056"/>
      <c r="AY677" s="1056"/>
      <c r="AZ677" s="1056"/>
      <c r="BA677" s="1056"/>
      <c r="BB677" s="1056"/>
      <c r="BC677" s="1056"/>
      <c r="BD677" s="1056"/>
      <c r="BE677" s="1056"/>
      <c r="BF677" s="1056"/>
      <c r="BG677" s="1056"/>
      <c r="BH677" s="1056"/>
      <c r="BI677" s="1056"/>
      <c r="BJ677" s="1056"/>
      <c r="BK677" s="1056"/>
      <c r="BL677" s="1056"/>
      <c r="BM677" s="1056"/>
      <c r="BN677" s="1056"/>
      <c r="BO677" s="1056"/>
      <c r="BP677" s="1056"/>
      <c r="BQ677" s="1056"/>
      <c r="BR677" s="1056"/>
      <c r="BS677" s="1056"/>
      <c r="BT677" s="1056"/>
      <c r="BU677" s="618"/>
      <c r="BV677" s="618"/>
      <c r="BW677" s="1053"/>
      <c r="BX677" s="1053"/>
      <c r="BY677" s="1054"/>
      <c r="BZ677" s="1054"/>
      <c r="CA677" s="1054"/>
      <c r="CB677" s="1054"/>
      <c r="CC677" s="1054"/>
      <c r="CD677" s="1054"/>
      <c r="CE677" s="1054"/>
      <c r="CF677" s="1054"/>
      <c r="CG677" s="1054"/>
      <c r="CH677" s="1054"/>
      <c r="CI677" s="1054"/>
    </row>
    <row r="678" spans="1:87" s="62" customFormat="1" ht="14.25" customHeight="1" hidden="1">
      <c r="A678" s="83"/>
      <c r="B678" s="99"/>
      <c r="C678" s="563" t="s">
        <v>816</v>
      </c>
      <c r="D678" s="563"/>
      <c r="E678" s="563"/>
      <c r="F678" s="563"/>
      <c r="G678" s="563"/>
      <c r="H678" s="563"/>
      <c r="I678" s="563"/>
      <c r="J678" s="563"/>
      <c r="K678" s="563"/>
      <c r="L678" s="563"/>
      <c r="M678" s="563"/>
      <c r="N678" s="563"/>
      <c r="O678" s="563"/>
      <c r="P678" s="563"/>
      <c r="Q678" s="563"/>
      <c r="R678" s="563"/>
      <c r="S678" s="563"/>
      <c r="T678" s="563"/>
      <c r="U678" s="563"/>
      <c r="V678" s="563"/>
      <c r="W678" s="563"/>
      <c r="X678" s="563"/>
      <c r="Y678" s="563"/>
      <c r="Z678" s="563"/>
      <c r="AA678" s="563"/>
      <c r="AB678" s="563"/>
      <c r="AC678" s="563"/>
      <c r="AD678" s="563"/>
      <c r="AE678" s="563"/>
      <c r="AF678" s="563"/>
      <c r="AG678" s="563"/>
      <c r="AH678" s="563"/>
      <c r="AI678" s="563"/>
      <c r="AJ678" s="561"/>
      <c r="AK678" s="81"/>
      <c r="AL678" s="61"/>
      <c r="AM678" s="61"/>
      <c r="AN678" s="1056"/>
      <c r="AO678" s="1056"/>
      <c r="AP678" s="1056"/>
      <c r="AQ678" s="1056"/>
      <c r="AR678" s="1056"/>
      <c r="AS678" s="1056"/>
      <c r="AT678" s="1056"/>
      <c r="AU678" s="1056"/>
      <c r="AV678" s="1056"/>
      <c r="AW678" s="1056"/>
      <c r="AX678" s="1056"/>
      <c r="AY678" s="1056"/>
      <c r="AZ678" s="1056"/>
      <c r="BA678" s="1056"/>
      <c r="BB678" s="1056"/>
      <c r="BC678" s="1056"/>
      <c r="BD678" s="1056"/>
      <c r="BE678" s="1056"/>
      <c r="BF678" s="1056"/>
      <c r="BG678" s="1056"/>
      <c r="BH678" s="1056"/>
      <c r="BI678" s="1056"/>
      <c r="BJ678" s="1056"/>
      <c r="BK678" s="1056"/>
      <c r="BL678" s="1056"/>
      <c r="BM678" s="1056"/>
      <c r="BN678" s="1056"/>
      <c r="BO678" s="1056"/>
      <c r="BP678" s="1056"/>
      <c r="BQ678" s="1056"/>
      <c r="BR678" s="1056"/>
      <c r="BS678" s="1056"/>
      <c r="BT678" s="1056"/>
      <c r="BU678" s="618"/>
      <c r="BV678" s="618"/>
      <c r="BW678" s="1053"/>
      <c r="BX678" s="1053"/>
      <c r="BY678" s="1054"/>
      <c r="BZ678" s="1054"/>
      <c r="CA678" s="1054"/>
      <c r="CB678" s="1054"/>
      <c r="CC678" s="1054"/>
      <c r="CD678" s="1054"/>
      <c r="CE678" s="1054"/>
      <c r="CF678" s="1054"/>
      <c r="CG678" s="1054"/>
      <c r="CH678" s="1054"/>
      <c r="CI678" s="1054"/>
    </row>
    <row r="679" spans="1:87" s="62" customFormat="1" ht="14.25" customHeight="1" hidden="1">
      <c r="A679" s="83"/>
      <c r="B679" s="99"/>
      <c r="C679" s="562"/>
      <c r="D679" s="562"/>
      <c r="E679" s="562"/>
      <c r="F679" s="562"/>
      <c r="G679" s="562"/>
      <c r="H679" s="562"/>
      <c r="I679" s="562"/>
      <c r="J679" s="562"/>
      <c r="K679" s="562"/>
      <c r="L679" s="562"/>
      <c r="M679" s="562"/>
      <c r="N679" s="562"/>
      <c r="O679" s="562"/>
      <c r="P679" s="562"/>
      <c r="Q679" s="562"/>
      <c r="R679" s="562"/>
      <c r="S679" s="562"/>
      <c r="T679" s="562"/>
      <c r="U679" s="562"/>
      <c r="V679" s="562"/>
      <c r="W679" s="562"/>
      <c r="X679" s="562"/>
      <c r="Y679" s="562"/>
      <c r="Z679" s="562"/>
      <c r="AA679" s="562"/>
      <c r="AB679" s="562"/>
      <c r="AC679" s="562"/>
      <c r="AD679" s="562"/>
      <c r="AE679" s="562"/>
      <c r="AF679" s="562"/>
      <c r="AG679" s="562"/>
      <c r="AH679" s="562"/>
      <c r="AI679" s="562"/>
      <c r="AJ679" s="561"/>
      <c r="AK679" s="81"/>
      <c r="AL679" s="61"/>
      <c r="AM679" s="61"/>
      <c r="AN679" s="1056"/>
      <c r="AO679" s="1056"/>
      <c r="AP679" s="1056"/>
      <c r="AQ679" s="1056"/>
      <c r="AR679" s="1056"/>
      <c r="AS679" s="1056"/>
      <c r="AT679" s="1056"/>
      <c r="AU679" s="1056"/>
      <c r="AV679" s="1056"/>
      <c r="AW679" s="1056"/>
      <c r="AX679" s="1056"/>
      <c r="AY679" s="1056"/>
      <c r="AZ679" s="1056"/>
      <c r="BA679" s="1056"/>
      <c r="BB679" s="1056"/>
      <c r="BC679" s="1056"/>
      <c r="BD679" s="1056"/>
      <c r="BE679" s="1056"/>
      <c r="BF679" s="1056"/>
      <c r="BG679" s="1056"/>
      <c r="BH679" s="1056"/>
      <c r="BI679" s="1056"/>
      <c r="BJ679" s="1056"/>
      <c r="BK679" s="1056"/>
      <c r="BL679" s="1056"/>
      <c r="BM679" s="1056"/>
      <c r="BN679" s="1056"/>
      <c r="BO679" s="1056"/>
      <c r="BP679" s="1056"/>
      <c r="BQ679" s="1056"/>
      <c r="BR679" s="1056"/>
      <c r="BS679" s="1056"/>
      <c r="BT679" s="1056"/>
      <c r="BU679" s="618"/>
      <c r="BV679" s="618"/>
      <c r="BW679" s="1053"/>
      <c r="BX679" s="1053"/>
      <c r="BY679" s="1054"/>
      <c r="BZ679" s="1054"/>
      <c r="CA679" s="1054"/>
      <c r="CB679" s="1054"/>
      <c r="CC679" s="1054"/>
      <c r="CD679" s="1054"/>
      <c r="CE679" s="1054"/>
      <c r="CF679" s="1054"/>
      <c r="CG679" s="1054"/>
      <c r="CH679" s="1054"/>
      <c r="CI679" s="1054"/>
    </row>
    <row r="680" spans="1:87" s="103" customFormat="1" ht="18" customHeight="1" hidden="1">
      <c r="A680" s="83"/>
      <c r="B680" s="99"/>
      <c r="C680" s="564" t="s">
        <v>817</v>
      </c>
      <c r="D680" s="564"/>
      <c r="E680" s="564"/>
      <c r="F680" s="564"/>
      <c r="G680" s="564"/>
      <c r="H680" s="564"/>
      <c r="I680" s="564"/>
      <c r="J680" s="564"/>
      <c r="K680" s="564"/>
      <c r="L680" s="564"/>
      <c r="M680" s="564"/>
      <c r="N680" s="564"/>
      <c r="O680" s="564"/>
      <c r="P680" s="564"/>
      <c r="Q680" s="564"/>
      <c r="R680" s="565">
        <v>40544</v>
      </c>
      <c r="S680" s="564"/>
      <c r="T680" s="564"/>
      <c r="U680" s="564"/>
      <c r="V680" s="564"/>
      <c r="W680" s="564"/>
      <c r="X680" s="564"/>
      <c r="Y680" s="564"/>
      <c r="Z680" s="565">
        <v>40543</v>
      </c>
      <c r="AA680" s="564"/>
      <c r="AB680" s="564"/>
      <c r="AC680" s="564"/>
      <c r="AD680" s="564"/>
      <c r="AE680" s="564"/>
      <c r="AF680" s="564" t="s">
        <v>818</v>
      </c>
      <c r="AG680" s="564"/>
      <c r="AH680" s="564"/>
      <c r="AI680" s="564"/>
      <c r="AJ680" s="566"/>
      <c r="AK680" s="119"/>
      <c r="AL680" s="61"/>
      <c r="AM680" s="61"/>
      <c r="AN680" s="1057"/>
      <c r="AO680" s="1057"/>
      <c r="AP680" s="1057"/>
      <c r="AQ680" s="1057"/>
      <c r="AR680" s="1057"/>
      <c r="AS680" s="1057"/>
      <c r="AT680" s="1057"/>
      <c r="AU680" s="1057"/>
      <c r="AV680" s="1057"/>
      <c r="AW680" s="1057"/>
      <c r="AX680" s="1057"/>
      <c r="AY680" s="1057"/>
      <c r="AZ680" s="1057"/>
      <c r="BA680" s="1057"/>
      <c r="BB680" s="1057"/>
      <c r="BC680" s="1057"/>
      <c r="BD680" s="1057"/>
      <c r="BE680" s="1057"/>
      <c r="BF680" s="1057"/>
      <c r="BG680" s="1057"/>
      <c r="BH680" s="1057"/>
      <c r="BI680" s="1057"/>
      <c r="BJ680" s="1057"/>
      <c r="BK680" s="1057"/>
      <c r="BL680" s="1057"/>
      <c r="BM680" s="1057"/>
      <c r="BN680" s="1057"/>
      <c r="BO680" s="1057"/>
      <c r="BP680" s="1057"/>
      <c r="BQ680" s="1057"/>
      <c r="BR680" s="1057"/>
      <c r="BS680" s="1057"/>
      <c r="BT680" s="1057"/>
      <c r="BU680" s="1058"/>
      <c r="BV680" s="1058"/>
      <c r="BW680" s="1059"/>
      <c r="BX680" s="1059"/>
      <c r="BY680" s="1060"/>
      <c r="BZ680" s="1060"/>
      <c r="CA680" s="1060"/>
      <c r="CB680" s="1060"/>
      <c r="CC680" s="1060"/>
      <c r="CD680" s="1060"/>
      <c r="CE680" s="1060"/>
      <c r="CF680" s="1060"/>
      <c r="CG680" s="1060"/>
      <c r="CH680" s="1060"/>
      <c r="CI680" s="1060"/>
    </row>
    <row r="681" spans="1:87" s="62" customFormat="1" ht="16.5" customHeight="1" hidden="1">
      <c r="A681" s="125"/>
      <c r="B681" s="499"/>
      <c r="C681" s="377" t="s">
        <v>819</v>
      </c>
      <c r="D681" s="377"/>
      <c r="E681" s="377"/>
      <c r="F681" s="377"/>
      <c r="G681" s="377"/>
      <c r="H681" s="377"/>
      <c r="I681" s="377"/>
      <c r="J681" s="377"/>
      <c r="K681" s="377"/>
      <c r="L681" s="377"/>
      <c r="M681" s="377"/>
      <c r="N681" s="377"/>
      <c r="O681" s="377"/>
      <c r="P681" s="377"/>
      <c r="Q681" s="377"/>
      <c r="R681" s="567"/>
      <c r="S681" s="567"/>
      <c r="T681" s="567"/>
      <c r="U681" s="567"/>
      <c r="V681" s="567"/>
      <c r="W681" s="567"/>
      <c r="X681" s="567"/>
      <c r="Y681" s="567"/>
      <c r="Z681" s="567">
        <v>2000000000</v>
      </c>
      <c r="AA681" s="567"/>
      <c r="AB681" s="567"/>
      <c r="AC681" s="567"/>
      <c r="AD681" s="567"/>
      <c r="AE681" s="567"/>
      <c r="AF681" s="568">
        <f>R681-Z681</f>
        <v>-2000000000</v>
      </c>
      <c r="AG681" s="568"/>
      <c r="AH681" s="568"/>
      <c r="AI681" s="568"/>
      <c r="AJ681" s="81"/>
      <c r="AK681" s="81"/>
      <c r="AL681" s="86"/>
      <c r="AM681" s="86"/>
      <c r="AN681" s="62" t="s">
        <v>954</v>
      </c>
      <c r="BU681" s="618"/>
      <c r="BV681" s="618"/>
      <c r="BW681" s="1053"/>
      <c r="BX681" s="1053"/>
      <c r="BY681" s="1054"/>
      <c r="BZ681" s="1054"/>
      <c r="CA681" s="1054"/>
      <c r="CB681" s="1054"/>
      <c r="CC681" s="1054"/>
      <c r="CD681" s="1054"/>
      <c r="CE681" s="1054"/>
      <c r="CF681" s="1054"/>
      <c r="CG681" s="1054"/>
      <c r="CH681" s="1054"/>
      <c r="CI681" s="1054"/>
    </row>
    <row r="682" spans="1:87" s="62" customFormat="1" ht="16.5" customHeight="1" hidden="1">
      <c r="A682" s="83"/>
      <c r="B682" s="99"/>
      <c r="C682" s="569" t="s">
        <v>490</v>
      </c>
      <c r="D682" s="569"/>
      <c r="E682" s="569"/>
      <c r="F682" s="569"/>
      <c r="G682" s="569"/>
      <c r="H682" s="569"/>
      <c r="I682" s="569"/>
      <c r="J682" s="569"/>
      <c r="K682" s="569"/>
      <c r="L682" s="569"/>
      <c r="M682" s="569"/>
      <c r="N682" s="569"/>
      <c r="O682" s="569"/>
      <c r="P682" s="569"/>
      <c r="Q682" s="569"/>
      <c r="R682" s="570">
        <f>4660000000+2000000000</f>
        <v>6660000000</v>
      </c>
      <c r="S682" s="570"/>
      <c r="T682" s="570"/>
      <c r="U682" s="570"/>
      <c r="V682" s="570"/>
      <c r="W682" s="570"/>
      <c r="X682" s="570"/>
      <c r="Y682" s="570"/>
      <c r="Z682" s="570">
        <v>4660000000</v>
      </c>
      <c r="AA682" s="570"/>
      <c r="AB682" s="570"/>
      <c r="AC682" s="570"/>
      <c r="AD682" s="570"/>
      <c r="AE682" s="570"/>
      <c r="AF682" s="568">
        <f>R682-Z682</f>
        <v>2000000000</v>
      </c>
      <c r="AG682" s="568"/>
      <c r="AH682" s="568"/>
      <c r="AI682" s="568"/>
      <c r="AJ682" s="561"/>
      <c r="AK682" s="81"/>
      <c r="AL682" s="61"/>
      <c r="AM682" s="61"/>
      <c r="AN682" s="1056"/>
      <c r="AO682" s="1056"/>
      <c r="AP682" s="1056"/>
      <c r="AQ682" s="1056"/>
      <c r="AR682" s="1056"/>
      <c r="AS682" s="1056"/>
      <c r="AT682" s="1056"/>
      <c r="AU682" s="1056"/>
      <c r="AV682" s="1056"/>
      <c r="AW682" s="1056"/>
      <c r="AX682" s="1056"/>
      <c r="AY682" s="1056"/>
      <c r="AZ682" s="1056"/>
      <c r="BA682" s="1056"/>
      <c r="BB682" s="1056"/>
      <c r="BC682" s="1056"/>
      <c r="BD682" s="1056"/>
      <c r="BE682" s="1056"/>
      <c r="BF682" s="1056"/>
      <c r="BG682" s="1056"/>
      <c r="BH682" s="1056"/>
      <c r="BI682" s="1056"/>
      <c r="BJ682" s="1056"/>
      <c r="BK682" s="1056"/>
      <c r="BL682" s="1056"/>
      <c r="BM682" s="1056"/>
      <c r="BN682" s="1056"/>
      <c r="BO682" s="1056"/>
      <c r="BP682" s="1056"/>
      <c r="BQ682" s="1056"/>
      <c r="BR682" s="1056"/>
      <c r="BS682" s="1056"/>
      <c r="BT682" s="1056"/>
      <c r="BU682" s="618"/>
      <c r="BV682" s="618"/>
      <c r="BW682" s="1053"/>
      <c r="BX682" s="1053"/>
      <c r="BY682" s="1054"/>
      <c r="BZ682" s="1054"/>
      <c r="CA682" s="1054"/>
      <c r="CB682" s="1054"/>
      <c r="CC682" s="1054"/>
      <c r="CD682" s="1054"/>
      <c r="CE682" s="1054"/>
      <c r="CF682" s="1054"/>
      <c r="CG682" s="1054"/>
      <c r="CH682" s="1054"/>
      <c r="CI682" s="1054"/>
    </row>
    <row r="683" spans="1:87" s="62" customFormat="1" ht="16.5" customHeight="1" hidden="1">
      <c r="A683" s="83"/>
      <c r="B683" s="99"/>
      <c r="C683" s="393" t="s">
        <v>485</v>
      </c>
      <c r="D683" s="393"/>
      <c r="E683" s="393"/>
      <c r="F683" s="393"/>
      <c r="G683" s="393"/>
      <c r="H683" s="393"/>
      <c r="I683" s="393"/>
      <c r="J683" s="393"/>
      <c r="K683" s="393"/>
      <c r="L683" s="393"/>
      <c r="M683" s="393"/>
      <c r="N683" s="393"/>
      <c r="O683" s="393"/>
      <c r="P683" s="393"/>
      <c r="Q683" s="393"/>
      <c r="R683" s="567"/>
      <c r="S683" s="567"/>
      <c r="T683" s="567"/>
      <c r="U683" s="567"/>
      <c r="V683" s="567"/>
      <c r="W683" s="567"/>
      <c r="X683" s="567"/>
      <c r="Y683" s="567"/>
      <c r="Z683" s="567"/>
      <c r="AA683" s="567"/>
      <c r="AB683" s="567"/>
      <c r="AC683" s="567"/>
      <c r="AD683" s="567"/>
      <c r="AE683" s="567"/>
      <c r="AF683" s="432">
        <f>AF681+AF682</f>
        <v>0</v>
      </c>
      <c r="AG683" s="432"/>
      <c r="AH683" s="432"/>
      <c r="AI683" s="432"/>
      <c r="AJ683" s="81"/>
      <c r="AK683" s="81"/>
      <c r="AL683" s="61"/>
      <c r="AM683" s="61"/>
      <c r="AN683" s="103" t="s">
        <v>954</v>
      </c>
      <c r="BU683" s="618"/>
      <c r="BV683" s="618"/>
      <c r="BW683" s="1053">
        <v>12314228930</v>
      </c>
      <c r="BX683" s="1053"/>
      <c r="BY683" s="1054"/>
      <c r="BZ683" s="1054"/>
      <c r="CA683" s="1054"/>
      <c r="CB683" s="1054"/>
      <c r="CC683" s="1054"/>
      <c r="CD683" s="1054"/>
      <c r="CE683" s="1054"/>
      <c r="CF683" s="1054"/>
      <c r="CG683" s="1054"/>
      <c r="CH683" s="1054"/>
      <c r="CI683" s="1054"/>
    </row>
    <row r="684" spans="1:87" s="62" customFormat="1" ht="18" customHeight="1" hidden="1">
      <c r="A684" s="83"/>
      <c r="B684" s="99"/>
      <c r="C684" s="502"/>
      <c r="D684" s="502"/>
      <c r="E684" s="502"/>
      <c r="F684" s="502"/>
      <c r="G684" s="502"/>
      <c r="H684" s="502"/>
      <c r="I684" s="502"/>
      <c r="J684" s="502"/>
      <c r="K684" s="502"/>
      <c r="L684" s="502"/>
      <c r="M684" s="502"/>
      <c r="N684" s="502"/>
      <c r="O684" s="502"/>
      <c r="P684" s="502"/>
      <c r="Q684" s="502"/>
      <c r="R684" s="571"/>
      <c r="S684" s="571"/>
      <c r="T684" s="571"/>
      <c r="U684" s="571"/>
      <c r="V684" s="571"/>
      <c r="W684" s="571"/>
      <c r="X684" s="571"/>
      <c r="Y684" s="571"/>
      <c r="Z684" s="571"/>
      <c r="AA684" s="571"/>
      <c r="AB684" s="571"/>
      <c r="AC684" s="571"/>
      <c r="AD684" s="571"/>
      <c r="AE684" s="571"/>
      <c r="AF684" s="571"/>
      <c r="AG684" s="571"/>
      <c r="AH684" s="571"/>
      <c r="AI684" s="571"/>
      <c r="AJ684" s="81"/>
      <c r="AK684" s="81"/>
      <c r="AL684" s="61"/>
      <c r="AM684" s="61"/>
      <c r="AN684" s="103"/>
      <c r="BU684" s="618"/>
      <c r="BV684" s="618"/>
      <c r="BW684" s="1053"/>
      <c r="BX684" s="1053"/>
      <c r="BY684" s="1054"/>
      <c r="BZ684" s="1054"/>
      <c r="CA684" s="1054"/>
      <c r="CB684" s="1054"/>
      <c r="CC684" s="1054"/>
      <c r="CD684" s="1054"/>
      <c r="CE684" s="1054"/>
      <c r="CF684" s="1054"/>
      <c r="CG684" s="1054"/>
      <c r="CH684" s="1054"/>
      <c r="CI684" s="1054"/>
    </row>
    <row r="685" spans="1:78" s="94" customFormat="1" ht="18" customHeight="1" hidden="1">
      <c r="A685" s="60"/>
      <c r="B685" s="61"/>
      <c r="C685" s="62"/>
      <c r="D685" s="62"/>
      <c r="E685" s="62"/>
      <c r="F685" s="62"/>
      <c r="G685" s="62"/>
      <c r="H685" s="62"/>
      <c r="I685" s="62"/>
      <c r="J685" s="62"/>
      <c r="K685" s="62"/>
      <c r="L685" s="62"/>
      <c r="M685" s="62"/>
      <c r="N685" s="62"/>
      <c r="O685" s="62"/>
      <c r="P685" s="62"/>
      <c r="Q685" s="62"/>
      <c r="R685" s="62"/>
      <c r="S685" s="62"/>
      <c r="T685" s="62"/>
      <c r="U685" s="62"/>
      <c r="V685" s="62"/>
      <c r="W685" s="62"/>
      <c r="X685" s="62"/>
      <c r="Y685" s="62"/>
      <c r="Z685" s="62"/>
      <c r="AA685" s="62"/>
      <c r="AB685" s="62"/>
      <c r="AC685" s="62"/>
      <c r="AD685" s="62"/>
      <c r="AE685" s="62"/>
      <c r="AF685" s="62"/>
      <c r="AG685" s="62"/>
      <c r="AH685" s="62"/>
      <c r="AI685" s="62"/>
      <c r="AK685" s="61"/>
      <c r="AL685" s="61"/>
      <c r="AM685" s="62"/>
      <c r="AN685" s="62"/>
      <c r="AO685" s="62"/>
      <c r="AP685" s="62"/>
      <c r="AQ685" s="62"/>
      <c r="AR685" s="62"/>
      <c r="AS685" s="62"/>
      <c r="AT685" s="62"/>
      <c r="AU685" s="62"/>
      <c r="AV685" s="62"/>
      <c r="AW685" s="62"/>
      <c r="AX685" s="62"/>
      <c r="AY685" s="62"/>
      <c r="AZ685" s="62"/>
      <c r="BA685" s="62"/>
      <c r="BB685" s="62"/>
      <c r="BC685" s="62"/>
      <c r="BD685" s="62"/>
      <c r="BE685" s="62"/>
      <c r="BF685" s="62"/>
      <c r="BG685" s="62"/>
      <c r="BH685" s="62"/>
      <c r="BI685" s="62"/>
      <c r="BJ685" s="62"/>
      <c r="BK685" s="62"/>
      <c r="BL685" s="62"/>
      <c r="BM685" s="62"/>
      <c r="BN685" s="62"/>
      <c r="BO685" s="62"/>
      <c r="BP685" s="62"/>
      <c r="BQ685" s="62"/>
      <c r="BR685" s="62"/>
      <c r="BS685" s="62"/>
      <c r="BT685" s="62"/>
      <c r="BU685" s="618"/>
      <c r="BV685" s="618"/>
      <c r="BW685" s="626"/>
      <c r="BX685" s="627"/>
      <c r="BZ685" s="619"/>
    </row>
    <row r="686" spans="1:78" s="574" customFormat="1" ht="15.75" customHeight="1">
      <c r="A686" s="60"/>
      <c r="B686" s="572"/>
      <c r="C686" s="573"/>
      <c r="D686" s="573"/>
      <c r="E686" s="573"/>
      <c r="F686" s="573"/>
      <c r="G686" s="573"/>
      <c r="H686" s="573"/>
      <c r="I686" s="573"/>
      <c r="J686" s="573"/>
      <c r="K686" s="573"/>
      <c r="L686" s="573"/>
      <c r="M686" s="573"/>
      <c r="N686" s="573"/>
      <c r="O686" s="573"/>
      <c r="P686" s="573"/>
      <c r="Q686" s="573"/>
      <c r="R686" s="573"/>
      <c r="S686" s="573"/>
      <c r="T686" s="573"/>
      <c r="U686" s="573"/>
      <c r="V686" s="573"/>
      <c r="W686" s="573"/>
      <c r="X686" s="573"/>
      <c r="Y686" s="573"/>
      <c r="Z686" s="573"/>
      <c r="AA686" s="573"/>
      <c r="AC686" s="573"/>
      <c r="AD686" s="575" t="str">
        <f>'[1]Danh muc'!$B$10</f>
        <v>Hà Nội, ngày    tháng     năm 2013</v>
      </c>
      <c r="AE686" s="573"/>
      <c r="AF686" s="573"/>
      <c r="AG686" s="573"/>
      <c r="AH686" s="573"/>
      <c r="AI686" s="573"/>
      <c r="AK686" s="572"/>
      <c r="AL686" s="572"/>
      <c r="AM686" s="573"/>
      <c r="AN686" s="573"/>
      <c r="AO686" s="573"/>
      <c r="AP686" s="573"/>
      <c r="AQ686" s="573"/>
      <c r="AR686" s="573"/>
      <c r="AS686" s="573"/>
      <c r="AT686" s="573"/>
      <c r="AU686" s="573"/>
      <c r="AV686" s="573"/>
      <c r="AW686" s="573"/>
      <c r="AX686" s="573"/>
      <c r="AY686" s="573"/>
      <c r="AZ686" s="573"/>
      <c r="BA686" s="573"/>
      <c r="BB686" s="573"/>
      <c r="BC686" s="573"/>
      <c r="BD686" s="573"/>
      <c r="BE686" s="573"/>
      <c r="BF686" s="573"/>
      <c r="BG686" s="573"/>
      <c r="BH686" s="573"/>
      <c r="BI686" s="573"/>
      <c r="BJ686" s="573"/>
      <c r="BK686" s="573"/>
      <c r="BL686" s="575" t="s">
        <v>955</v>
      </c>
      <c r="BM686" s="573"/>
      <c r="BN686" s="573"/>
      <c r="BO686" s="573"/>
      <c r="BP686" s="573"/>
      <c r="BQ686" s="573"/>
      <c r="BR686" s="573"/>
      <c r="BS686" s="573"/>
      <c r="BT686" s="573"/>
      <c r="BU686" s="1061"/>
      <c r="BV686" s="1061"/>
      <c r="BW686" s="573"/>
      <c r="BZ686" s="1062"/>
    </row>
    <row r="687" spans="1:78" s="577" customFormat="1" ht="12" customHeight="1">
      <c r="A687" s="60"/>
      <c r="B687" s="572"/>
      <c r="C687" s="573"/>
      <c r="D687" s="573"/>
      <c r="E687" s="573"/>
      <c r="F687" s="573"/>
      <c r="G687" s="573"/>
      <c r="H687" s="573"/>
      <c r="I687" s="573"/>
      <c r="J687" s="573"/>
      <c r="K687" s="573"/>
      <c r="L687" s="573"/>
      <c r="M687" s="573"/>
      <c r="N687" s="573"/>
      <c r="O687" s="573"/>
      <c r="P687" s="573"/>
      <c r="Q687" s="573"/>
      <c r="R687" s="573"/>
      <c r="S687" s="573"/>
      <c r="T687" s="573"/>
      <c r="U687" s="573"/>
      <c r="V687" s="573"/>
      <c r="W687" s="573"/>
      <c r="X687" s="573"/>
      <c r="Y687" s="573"/>
      <c r="Z687" s="573"/>
      <c r="AA687" s="573"/>
      <c r="AB687" s="576"/>
      <c r="AC687" s="573"/>
      <c r="AD687" s="573"/>
      <c r="AE687" s="573"/>
      <c r="AF687" s="573"/>
      <c r="AG687" s="573"/>
      <c r="AH687" s="573"/>
      <c r="AI687" s="573"/>
      <c r="AK687" s="1063"/>
      <c r="AL687" s="1063"/>
      <c r="AM687" s="1064"/>
      <c r="AN687" s="1064"/>
      <c r="AO687" s="1064"/>
      <c r="AP687" s="1064"/>
      <c r="AQ687" s="1064"/>
      <c r="AR687" s="1064"/>
      <c r="AS687" s="1064"/>
      <c r="AT687" s="1064"/>
      <c r="AU687" s="1064"/>
      <c r="AV687" s="1064"/>
      <c r="AW687" s="1064"/>
      <c r="AX687" s="1064"/>
      <c r="AY687" s="1064"/>
      <c r="AZ687" s="1064"/>
      <c r="BA687" s="1064"/>
      <c r="BB687" s="1064"/>
      <c r="BC687" s="1064"/>
      <c r="BD687" s="1064"/>
      <c r="BE687" s="1064"/>
      <c r="BF687" s="1064"/>
      <c r="BG687" s="1064"/>
      <c r="BH687" s="1064"/>
      <c r="BI687" s="1064"/>
      <c r="BJ687" s="1064"/>
      <c r="BK687" s="1064"/>
      <c r="BL687" s="1065"/>
      <c r="BM687" s="1064"/>
      <c r="BN687" s="1064"/>
      <c r="BO687" s="1064"/>
      <c r="BP687" s="1064"/>
      <c r="BQ687" s="1064"/>
      <c r="BR687" s="1064"/>
      <c r="BS687" s="1064"/>
      <c r="BT687" s="1064"/>
      <c r="BU687" s="1066"/>
      <c r="BV687" s="1066"/>
      <c r="BW687" s="1064"/>
      <c r="BZ687" s="1067"/>
    </row>
    <row r="688" spans="1:78" s="577" customFormat="1" ht="19.5" customHeight="1">
      <c r="A688" s="60"/>
      <c r="B688" s="572"/>
      <c r="C688" s="573"/>
      <c r="D688" s="573"/>
      <c r="E688" s="573"/>
      <c r="F688" s="573"/>
      <c r="G688" s="576" t="s">
        <v>327</v>
      </c>
      <c r="H688" s="573"/>
      <c r="I688" s="573"/>
      <c r="J688" s="573"/>
      <c r="K688" s="573"/>
      <c r="L688" s="573"/>
      <c r="M688" s="573"/>
      <c r="N688" s="573"/>
      <c r="O688" s="573"/>
      <c r="P688" s="573"/>
      <c r="Q688" s="573"/>
      <c r="R688" s="574"/>
      <c r="S688" s="576" t="s">
        <v>820</v>
      </c>
      <c r="T688" s="573"/>
      <c r="U688" s="573"/>
      <c r="V688" s="573"/>
      <c r="W688" s="573"/>
      <c r="X688" s="573"/>
      <c r="Y688" s="573"/>
      <c r="Z688" s="573"/>
      <c r="AA688" s="573"/>
      <c r="AB688" s="574"/>
      <c r="AC688" s="573"/>
      <c r="AD688" s="576" t="s">
        <v>821</v>
      </c>
      <c r="AE688" s="573"/>
      <c r="AF688" s="573"/>
      <c r="AG688" s="573"/>
      <c r="AH688" s="573"/>
      <c r="AI688" s="573"/>
      <c r="AK688" s="1063"/>
      <c r="AL688" s="1063"/>
      <c r="AM688" s="1064"/>
      <c r="AN688" s="1064"/>
      <c r="AO688" s="1064"/>
      <c r="AP688" s="1064"/>
      <c r="AQ688" s="1068" t="s">
        <v>327</v>
      </c>
      <c r="AR688" s="1064"/>
      <c r="AS688" s="1064"/>
      <c r="AT688" s="1064"/>
      <c r="AU688" s="1064"/>
      <c r="AV688" s="1064"/>
      <c r="AW688" s="1064"/>
      <c r="AX688" s="1064"/>
      <c r="AY688" s="1064"/>
      <c r="AZ688" s="1064"/>
      <c r="BA688" s="1064"/>
      <c r="BB688" s="1068" t="s">
        <v>328</v>
      </c>
      <c r="BC688" s="1064"/>
      <c r="BD688" s="1064"/>
      <c r="BE688" s="1064"/>
      <c r="BF688" s="1064"/>
      <c r="BG688" s="1064"/>
      <c r="BH688" s="1064"/>
      <c r="BI688" s="1064"/>
      <c r="BJ688" s="1064"/>
      <c r="BK688" s="1064"/>
      <c r="BL688" s="1068" t="s">
        <v>956</v>
      </c>
      <c r="BM688" s="1064"/>
      <c r="BN688" s="1064"/>
      <c r="BO688" s="1064"/>
      <c r="BP688" s="1064"/>
      <c r="BQ688" s="1064"/>
      <c r="BR688" s="1064"/>
      <c r="BS688" s="1064"/>
      <c r="BT688" s="1064"/>
      <c r="BU688" s="1066"/>
      <c r="BV688" s="1066"/>
      <c r="BW688" s="1064"/>
      <c r="BZ688" s="1067"/>
    </row>
    <row r="689" spans="1:78" s="577" customFormat="1" ht="18" customHeight="1">
      <c r="A689" s="60"/>
      <c r="B689" s="572"/>
      <c r="C689" s="573"/>
      <c r="D689" s="573"/>
      <c r="E689" s="573"/>
      <c r="F689" s="573"/>
      <c r="G689" s="573"/>
      <c r="H689" s="573"/>
      <c r="I689" s="573"/>
      <c r="J689" s="573"/>
      <c r="K689" s="573"/>
      <c r="L689" s="573"/>
      <c r="M689" s="573"/>
      <c r="N689" s="573"/>
      <c r="O689" s="573"/>
      <c r="P689" s="573"/>
      <c r="Q689" s="573"/>
      <c r="R689" s="573"/>
      <c r="S689" s="573"/>
      <c r="T689" s="573"/>
      <c r="U689" s="573"/>
      <c r="V689" s="573"/>
      <c r="W689" s="573"/>
      <c r="X689" s="573"/>
      <c r="Y689" s="573"/>
      <c r="Z689" s="573"/>
      <c r="AA689" s="573"/>
      <c r="AB689" s="573"/>
      <c r="AC689" s="573"/>
      <c r="AD689" s="573"/>
      <c r="AE689" s="573"/>
      <c r="AF689" s="573"/>
      <c r="AG689" s="573"/>
      <c r="AH689" s="573"/>
      <c r="AI689" s="573"/>
      <c r="AK689" s="1063"/>
      <c r="AL689" s="1063"/>
      <c r="AM689" s="1064"/>
      <c r="AN689" s="1064"/>
      <c r="AO689" s="1064"/>
      <c r="AP689" s="1064"/>
      <c r="AQ689" s="1064"/>
      <c r="AR689" s="1064"/>
      <c r="AS689" s="1064"/>
      <c r="AT689" s="1064"/>
      <c r="AU689" s="1064"/>
      <c r="AV689" s="1064"/>
      <c r="AW689" s="1064"/>
      <c r="AX689" s="1064"/>
      <c r="AY689" s="1064"/>
      <c r="AZ689" s="1064"/>
      <c r="BA689" s="1064"/>
      <c r="BB689" s="1064"/>
      <c r="BC689" s="1064"/>
      <c r="BD689" s="1064"/>
      <c r="BE689" s="1064"/>
      <c r="BF689" s="1064"/>
      <c r="BG689" s="1064"/>
      <c r="BH689" s="1064"/>
      <c r="BI689" s="1064"/>
      <c r="BJ689" s="1064"/>
      <c r="BK689" s="1064"/>
      <c r="BL689" s="1064"/>
      <c r="BM689" s="1064"/>
      <c r="BN689" s="1064"/>
      <c r="BO689" s="1064"/>
      <c r="BP689" s="1064"/>
      <c r="BQ689" s="1064"/>
      <c r="BR689" s="1064"/>
      <c r="BS689" s="1064"/>
      <c r="BT689" s="1064"/>
      <c r="BU689" s="1066"/>
      <c r="BV689" s="1066"/>
      <c r="BW689" s="1064"/>
      <c r="BZ689" s="1067"/>
    </row>
    <row r="690" spans="1:78" s="577" customFormat="1" ht="19.5" customHeight="1">
      <c r="A690" s="60"/>
      <c r="B690" s="572"/>
      <c r="C690" s="573"/>
      <c r="D690" s="573"/>
      <c r="E690" s="573"/>
      <c r="F690" s="573"/>
      <c r="G690" s="573"/>
      <c r="H690" s="573"/>
      <c r="I690" s="573"/>
      <c r="J690" s="573"/>
      <c r="K690" s="573"/>
      <c r="L690" s="573"/>
      <c r="M690" s="573"/>
      <c r="N690" s="573"/>
      <c r="O690" s="573"/>
      <c r="P690" s="573"/>
      <c r="Q690" s="573"/>
      <c r="R690" s="573"/>
      <c r="S690" s="573"/>
      <c r="T690" s="573"/>
      <c r="U690" s="573"/>
      <c r="V690" s="573"/>
      <c r="W690" s="573"/>
      <c r="X690" s="573"/>
      <c r="Y690" s="573"/>
      <c r="Z690" s="573"/>
      <c r="AA690" s="573"/>
      <c r="AB690" s="573"/>
      <c r="AC690" s="573"/>
      <c r="AD690" s="573"/>
      <c r="AE690" s="573"/>
      <c r="AF690" s="573"/>
      <c r="AG690" s="573"/>
      <c r="AH690" s="573"/>
      <c r="AI690" s="573"/>
      <c r="AK690" s="1063"/>
      <c r="AL690" s="1063"/>
      <c r="AM690" s="1064"/>
      <c r="AN690" s="1064"/>
      <c r="AO690" s="1064"/>
      <c r="AP690" s="1064"/>
      <c r="AQ690" s="1064"/>
      <c r="AR690" s="1064"/>
      <c r="AS690" s="1064"/>
      <c r="AT690" s="1064"/>
      <c r="AU690" s="1064"/>
      <c r="AV690" s="1064"/>
      <c r="AW690" s="1064"/>
      <c r="AX690" s="1064"/>
      <c r="AY690" s="1064"/>
      <c r="AZ690" s="1064"/>
      <c r="BA690" s="1064"/>
      <c r="BB690" s="1064"/>
      <c r="BC690" s="1064"/>
      <c r="BD690" s="1064"/>
      <c r="BE690" s="1064"/>
      <c r="BF690" s="1064"/>
      <c r="BG690" s="1064"/>
      <c r="BH690" s="1064"/>
      <c r="BI690" s="1064"/>
      <c r="BJ690" s="1064"/>
      <c r="BK690" s="1064"/>
      <c r="BL690" s="1064"/>
      <c r="BM690" s="1064"/>
      <c r="BN690" s="1064"/>
      <c r="BO690" s="1064"/>
      <c r="BP690" s="1064"/>
      <c r="BQ690" s="1064"/>
      <c r="BR690" s="1064"/>
      <c r="BS690" s="1064"/>
      <c r="BT690" s="1064"/>
      <c r="BU690" s="1066"/>
      <c r="BV690" s="1066"/>
      <c r="BW690" s="1064"/>
      <c r="BZ690" s="1067"/>
    </row>
    <row r="691" spans="1:78" s="577" customFormat="1" ht="19.5" customHeight="1">
      <c r="A691" s="60"/>
      <c r="B691" s="572"/>
      <c r="C691" s="573"/>
      <c r="D691" s="573"/>
      <c r="E691" s="573"/>
      <c r="F691" s="573"/>
      <c r="G691" s="573"/>
      <c r="H691" s="573"/>
      <c r="I691" s="573"/>
      <c r="J691" s="573"/>
      <c r="K691" s="573"/>
      <c r="L691" s="573"/>
      <c r="M691" s="573"/>
      <c r="N691" s="573"/>
      <c r="O691" s="573"/>
      <c r="P691" s="573"/>
      <c r="Q691" s="573"/>
      <c r="R691" s="573"/>
      <c r="S691" s="573"/>
      <c r="T691" s="573"/>
      <c r="U691" s="573"/>
      <c r="V691" s="573"/>
      <c r="W691" s="573"/>
      <c r="X691" s="573"/>
      <c r="Y691" s="573"/>
      <c r="Z691" s="573"/>
      <c r="AA691" s="573"/>
      <c r="AB691" s="573"/>
      <c r="AC691" s="573"/>
      <c r="AD691" s="573"/>
      <c r="AE691" s="573"/>
      <c r="AF691" s="573"/>
      <c r="AG691" s="573"/>
      <c r="AH691" s="573"/>
      <c r="AI691" s="573"/>
      <c r="AK691" s="1063"/>
      <c r="AL691" s="1063"/>
      <c r="AM691" s="1064"/>
      <c r="AN691" s="1064"/>
      <c r="AO691" s="1064"/>
      <c r="AP691" s="1064"/>
      <c r="AQ691" s="1064"/>
      <c r="AR691" s="1064"/>
      <c r="AS691" s="1064"/>
      <c r="AT691" s="1064"/>
      <c r="AU691" s="1064"/>
      <c r="AV691" s="1064"/>
      <c r="AW691" s="1064"/>
      <c r="AX691" s="1064"/>
      <c r="AY691" s="1064"/>
      <c r="AZ691" s="1064"/>
      <c r="BA691" s="1064"/>
      <c r="BB691" s="1064"/>
      <c r="BC691" s="1064"/>
      <c r="BD691" s="1064"/>
      <c r="BE691" s="1064"/>
      <c r="BF691" s="1064"/>
      <c r="BG691" s="1064"/>
      <c r="BH691" s="1064"/>
      <c r="BI691" s="1064"/>
      <c r="BJ691" s="1064"/>
      <c r="BK691" s="1064"/>
      <c r="BL691" s="1064"/>
      <c r="BM691" s="1064"/>
      <c r="BN691" s="1064"/>
      <c r="BO691" s="1064"/>
      <c r="BP691" s="1064"/>
      <c r="BQ691" s="1064"/>
      <c r="BR691" s="1064"/>
      <c r="BS691" s="1064"/>
      <c r="BT691" s="1064"/>
      <c r="BU691" s="1066"/>
      <c r="BV691" s="1066"/>
      <c r="BW691" s="1064"/>
      <c r="BZ691" s="1067"/>
    </row>
    <row r="692" spans="1:78" s="577" customFormat="1" ht="15" customHeight="1">
      <c r="A692" s="60"/>
      <c r="B692" s="572"/>
      <c r="C692" s="573"/>
      <c r="D692" s="573"/>
      <c r="E692" s="573"/>
      <c r="F692" s="573"/>
      <c r="G692" s="573"/>
      <c r="H692" s="573"/>
      <c r="I692" s="573"/>
      <c r="J692" s="573"/>
      <c r="K692" s="573"/>
      <c r="L692" s="573"/>
      <c r="M692" s="573"/>
      <c r="N692" s="573"/>
      <c r="O692" s="573"/>
      <c r="P692" s="573"/>
      <c r="Q692" s="573"/>
      <c r="R692" s="573"/>
      <c r="S692" s="573"/>
      <c r="T692" s="573"/>
      <c r="U692" s="573"/>
      <c r="V692" s="573"/>
      <c r="W692" s="573"/>
      <c r="X692" s="573"/>
      <c r="Y692" s="573"/>
      <c r="Z692" s="573"/>
      <c r="AA692" s="573"/>
      <c r="AB692" s="573"/>
      <c r="AC692" s="573"/>
      <c r="AD692" s="573"/>
      <c r="AE692" s="573"/>
      <c r="AF692" s="573"/>
      <c r="AG692" s="573"/>
      <c r="AH692" s="573"/>
      <c r="AI692" s="573"/>
      <c r="AK692" s="1063"/>
      <c r="AL692" s="1063"/>
      <c r="AM692" s="1064"/>
      <c r="AN692" s="1064"/>
      <c r="AO692" s="1064"/>
      <c r="AP692" s="1064"/>
      <c r="AQ692" s="1064"/>
      <c r="AR692" s="1064"/>
      <c r="AS692" s="1064"/>
      <c r="AT692" s="1064"/>
      <c r="AU692" s="1064"/>
      <c r="AV692" s="1064"/>
      <c r="AW692" s="1064"/>
      <c r="AX692" s="1064"/>
      <c r="AY692" s="1064"/>
      <c r="AZ692" s="1064"/>
      <c r="BA692" s="1064"/>
      <c r="BB692" s="1064"/>
      <c r="BC692" s="1064"/>
      <c r="BD692" s="1064"/>
      <c r="BE692" s="1064"/>
      <c r="BF692" s="1064"/>
      <c r="BG692" s="1064"/>
      <c r="BH692" s="1064"/>
      <c r="BI692" s="1064"/>
      <c r="BJ692" s="1064"/>
      <c r="BK692" s="1064"/>
      <c r="BL692" s="1064"/>
      <c r="BM692" s="1064"/>
      <c r="BN692" s="1064"/>
      <c r="BO692" s="1064"/>
      <c r="BP692" s="1064"/>
      <c r="BQ692" s="1064"/>
      <c r="BR692" s="1064"/>
      <c r="BS692" s="1064"/>
      <c r="BT692" s="1064"/>
      <c r="BU692" s="1066"/>
      <c r="BV692" s="1066"/>
      <c r="BW692" s="1064"/>
      <c r="BZ692" s="1067"/>
    </row>
    <row r="693" spans="1:78" s="581" customFormat="1" ht="17.25" customHeight="1">
      <c r="A693" s="60"/>
      <c r="B693" s="572"/>
      <c r="C693" s="578"/>
      <c r="D693" s="578"/>
      <c r="E693" s="578"/>
      <c r="F693" s="578"/>
      <c r="G693" s="1069">
        <f>'[1]Danh muc'!$B$13</f>
        <v>0</v>
      </c>
      <c r="H693" s="578"/>
      <c r="I693" s="578"/>
      <c r="J693" s="578"/>
      <c r="K693" s="578"/>
      <c r="L693" s="578"/>
      <c r="M693" s="578"/>
      <c r="N693" s="578"/>
      <c r="O693" s="578"/>
      <c r="P693" s="578"/>
      <c r="Q693" s="578"/>
      <c r="R693" s="579"/>
      <c r="S693" s="580" t="str">
        <f>'[1]Danh muc'!$B$12</f>
        <v>Đào Thị Thanh</v>
      </c>
      <c r="T693" s="578"/>
      <c r="U693" s="578"/>
      <c r="V693" s="578"/>
      <c r="W693" s="578"/>
      <c r="X693" s="578"/>
      <c r="Y693" s="578"/>
      <c r="Z693" s="578"/>
      <c r="AA693" s="578"/>
      <c r="AB693" s="579"/>
      <c r="AC693" s="578"/>
      <c r="AD693" s="576" t="str">
        <f>'[1]Danh muc'!$B$11</f>
        <v>Nguyễn Thị Hà</v>
      </c>
      <c r="AE693" s="578"/>
      <c r="AF693" s="578"/>
      <c r="AG693" s="578"/>
      <c r="AH693" s="578"/>
      <c r="AI693" s="578"/>
      <c r="AK693" s="1063"/>
      <c r="AL693" s="1063"/>
      <c r="AM693" s="1070"/>
      <c r="AN693" s="1070"/>
      <c r="AO693" s="1070"/>
      <c r="AP693" s="1070"/>
      <c r="AQ693" s="1068" t="s">
        <v>957</v>
      </c>
      <c r="AR693" s="1070"/>
      <c r="AS693" s="1070"/>
      <c r="AT693" s="1070"/>
      <c r="AU693" s="1070"/>
      <c r="AV693" s="1070"/>
      <c r="AW693" s="1070"/>
      <c r="AX693" s="1070"/>
      <c r="AY693" s="1070"/>
      <c r="AZ693" s="1070"/>
      <c r="BA693" s="1070"/>
      <c r="BB693" s="1068"/>
      <c r="BC693" s="1070"/>
      <c r="BD693" s="1070"/>
      <c r="BE693" s="1070"/>
      <c r="BF693" s="1070"/>
      <c r="BG693" s="1070"/>
      <c r="BH693" s="1070"/>
      <c r="BI693" s="1070"/>
      <c r="BJ693" s="1070"/>
      <c r="BK693" s="1070"/>
      <c r="BL693" s="1068"/>
      <c r="BM693" s="1070"/>
      <c r="BN693" s="1070"/>
      <c r="BO693" s="1070"/>
      <c r="BP693" s="1070"/>
      <c r="BQ693" s="1070"/>
      <c r="BR693" s="1070"/>
      <c r="BS693" s="1070"/>
      <c r="BT693" s="1070"/>
      <c r="BU693" s="1071"/>
      <c r="BV693" s="1071"/>
      <c r="BW693" s="1070"/>
      <c r="BZ693" s="1072"/>
    </row>
    <row r="694" spans="1:78" s="577" customFormat="1" ht="19.5" customHeight="1">
      <c r="A694" s="60"/>
      <c r="B694" s="572"/>
      <c r="C694" s="573"/>
      <c r="D694" s="573"/>
      <c r="E694" s="573"/>
      <c r="F694" s="573"/>
      <c r="G694" s="573"/>
      <c r="H694" s="573"/>
      <c r="I694" s="573"/>
      <c r="J694" s="573"/>
      <c r="K694" s="573"/>
      <c r="L694" s="573"/>
      <c r="M694" s="573"/>
      <c r="N694" s="573"/>
      <c r="O694" s="573"/>
      <c r="P694" s="573"/>
      <c r="Q694" s="573"/>
      <c r="R694" s="573"/>
      <c r="S694" s="573"/>
      <c r="T694" s="573"/>
      <c r="U694" s="573"/>
      <c r="V694" s="573"/>
      <c r="W694" s="573"/>
      <c r="X694" s="573"/>
      <c r="Y694" s="573"/>
      <c r="Z694" s="573"/>
      <c r="AA694" s="573"/>
      <c r="AB694" s="573"/>
      <c r="AC694" s="573"/>
      <c r="AD694" s="573"/>
      <c r="AE694" s="573"/>
      <c r="AF694" s="573"/>
      <c r="AG694" s="573"/>
      <c r="AH694" s="573"/>
      <c r="AI694" s="573"/>
      <c r="AK694" s="1063"/>
      <c r="AL694" s="1063"/>
      <c r="AM694" s="1064"/>
      <c r="AN694" s="1064"/>
      <c r="AO694" s="1064"/>
      <c r="AP694" s="1064"/>
      <c r="AQ694" s="1064"/>
      <c r="AR694" s="1064"/>
      <c r="AS694" s="1064"/>
      <c r="AT694" s="1064"/>
      <c r="AU694" s="1064"/>
      <c r="AV694" s="1064"/>
      <c r="AW694" s="1064"/>
      <c r="AX694" s="1064"/>
      <c r="AY694" s="1064"/>
      <c r="AZ694" s="1064"/>
      <c r="BA694" s="1064"/>
      <c r="BB694" s="1064"/>
      <c r="BC694" s="1064"/>
      <c r="BD694" s="1064"/>
      <c r="BE694" s="1064"/>
      <c r="BF694" s="1064"/>
      <c r="BG694" s="1064"/>
      <c r="BH694" s="1064"/>
      <c r="BI694" s="1064"/>
      <c r="BJ694" s="1064"/>
      <c r="BK694" s="1064"/>
      <c r="BL694" s="1064"/>
      <c r="BM694" s="1064"/>
      <c r="BN694" s="1064"/>
      <c r="BO694" s="1064"/>
      <c r="BP694" s="1064"/>
      <c r="BQ694" s="1064"/>
      <c r="BR694" s="1064"/>
      <c r="BS694" s="1064"/>
      <c r="BT694" s="1064"/>
      <c r="BU694" s="1066"/>
      <c r="BV694" s="1066"/>
      <c r="BW694" s="1064"/>
      <c r="BZ694" s="1067"/>
    </row>
    <row r="695" spans="1:78" s="577" customFormat="1" ht="19.5" customHeight="1">
      <c r="A695" s="60"/>
      <c r="B695" s="572"/>
      <c r="C695" s="573"/>
      <c r="D695" s="573"/>
      <c r="E695" s="573"/>
      <c r="F695" s="573"/>
      <c r="G695" s="573"/>
      <c r="H695" s="573"/>
      <c r="I695" s="573"/>
      <c r="J695" s="573"/>
      <c r="K695" s="573"/>
      <c r="L695" s="573"/>
      <c r="M695" s="573"/>
      <c r="N695" s="573"/>
      <c r="O695" s="573"/>
      <c r="P695" s="573"/>
      <c r="Q695" s="573"/>
      <c r="R695" s="573"/>
      <c r="S695" s="573"/>
      <c r="T695" s="573"/>
      <c r="U695" s="573"/>
      <c r="V695" s="573"/>
      <c r="W695" s="573"/>
      <c r="X695" s="573"/>
      <c r="Y695" s="573"/>
      <c r="Z695" s="573"/>
      <c r="AA695" s="573"/>
      <c r="AB695" s="573"/>
      <c r="AC695" s="573"/>
      <c r="AD695" s="573"/>
      <c r="AE695" s="573"/>
      <c r="AF695" s="573"/>
      <c r="AG695" s="573"/>
      <c r="AH695" s="573"/>
      <c r="AI695" s="573"/>
      <c r="AK695" s="1063"/>
      <c r="AL695" s="1063"/>
      <c r="AM695" s="1064"/>
      <c r="AN695" s="1064"/>
      <c r="AO695" s="1064"/>
      <c r="AP695" s="1064"/>
      <c r="AQ695" s="1064"/>
      <c r="AR695" s="1064"/>
      <c r="AS695" s="1064"/>
      <c r="AT695" s="1064"/>
      <c r="AU695" s="1064"/>
      <c r="AV695" s="1064"/>
      <c r="AW695" s="1064"/>
      <c r="AX695" s="1064"/>
      <c r="AY695" s="1064"/>
      <c r="AZ695" s="1064"/>
      <c r="BA695" s="1064"/>
      <c r="BB695" s="1064"/>
      <c r="BC695" s="1064"/>
      <c r="BD695" s="1064"/>
      <c r="BE695" s="1064"/>
      <c r="BF695" s="1064"/>
      <c r="BG695" s="1064"/>
      <c r="BH695" s="1064"/>
      <c r="BI695" s="1064"/>
      <c r="BJ695" s="1064"/>
      <c r="BK695" s="1064"/>
      <c r="BL695" s="1064"/>
      <c r="BM695" s="1064"/>
      <c r="BN695" s="1064"/>
      <c r="BO695" s="1064"/>
      <c r="BP695" s="1064"/>
      <c r="BQ695" s="1064"/>
      <c r="BR695" s="1064"/>
      <c r="BS695" s="1064"/>
      <c r="BT695" s="1064"/>
      <c r="BU695" s="1066"/>
      <c r="BV695" s="1066"/>
      <c r="BW695" s="1064"/>
      <c r="BZ695" s="1067"/>
    </row>
    <row r="696" spans="1:78" s="577" customFormat="1" ht="19.5" customHeight="1">
      <c r="A696" s="60"/>
      <c r="B696" s="572"/>
      <c r="C696" s="573"/>
      <c r="D696" s="573"/>
      <c r="E696" s="573"/>
      <c r="F696" s="573"/>
      <c r="G696" s="573"/>
      <c r="H696" s="573"/>
      <c r="I696" s="573"/>
      <c r="J696" s="573"/>
      <c r="K696" s="573"/>
      <c r="L696" s="573"/>
      <c r="M696" s="573"/>
      <c r="N696" s="573"/>
      <c r="O696" s="573"/>
      <c r="P696" s="573"/>
      <c r="Q696" s="573"/>
      <c r="R696" s="573"/>
      <c r="S696" s="573"/>
      <c r="T696" s="573"/>
      <c r="U696" s="573"/>
      <c r="V696" s="573"/>
      <c r="W696" s="573"/>
      <c r="X696" s="573"/>
      <c r="Y696" s="573"/>
      <c r="Z696" s="573"/>
      <c r="AA696" s="573"/>
      <c r="AB696" s="573"/>
      <c r="AC696" s="573"/>
      <c r="AD696" s="573"/>
      <c r="AE696" s="573"/>
      <c r="AF696" s="573"/>
      <c r="AG696" s="573"/>
      <c r="AH696" s="573"/>
      <c r="AI696" s="573"/>
      <c r="AK696" s="1063"/>
      <c r="AL696" s="1063"/>
      <c r="AM696" s="1064"/>
      <c r="AN696" s="1064"/>
      <c r="AO696" s="1064"/>
      <c r="AP696" s="1064"/>
      <c r="AQ696" s="1064"/>
      <c r="AR696" s="1064"/>
      <c r="AS696" s="1064"/>
      <c r="AT696" s="1064"/>
      <c r="AU696" s="1064"/>
      <c r="AV696" s="1064"/>
      <c r="AW696" s="1064"/>
      <c r="AX696" s="1064"/>
      <c r="AY696" s="1064"/>
      <c r="AZ696" s="1064"/>
      <c r="BA696" s="1064"/>
      <c r="BB696" s="1064"/>
      <c r="BC696" s="1064"/>
      <c r="BD696" s="1064"/>
      <c r="BE696" s="1064"/>
      <c r="BF696" s="1064"/>
      <c r="BG696" s="1064"/>
      <c r="BH696" s="1064"/>
      <c r="BI696" s="1064"/>
      <c r="BJ696" s="1064"/>
      <c r="BK696" s="1064"/>
      <c r="BL696" s="1064"/>
      <c r="BM696" s="1064"/>
      <c r="BN696" s="1064"/>
      <c r="BO696" s="1064"/>
      <c r="BP696" s="1064"/>
      <c r="BQ696" s="1064"/>
      <c r="BR696" s="1064"/>
      <c r="BS696" s="1064"/>
      <c r="BT696" s="1064"/>
      <c r="BU696" s="1066"/>
      <c r="BV696" s="1066"/>
      <c r="BW696" s="1064"/>
      <c r="BZ696" s="1067"/>
    </row>
    <row r="697" spans="1:78" s="577" customFormat="1" ht="19.5" customHeight="1">
      <c r="A697" s="60"/>
      <c r="B697" s="572"/>
      <c r="C697" s="573"/>
      <c r="D697" s="573"/>
      <c r="E697" s="573"/>
      <c r="F697" s="573"/>
      <c r="G697" s="573"/>
      <c r="H697" s="573"/>
      <c r="I697" s="573"/>
      <c r="J697" s="573"/>
      <c r="K697" s="573"/>
      <c r="L697" s="573"/>
      <c r="M697" s="573"/>
      <c r="N697" s="573"/>
      <c r="O697" s="573"/>
      <c r="P697" s="573"/>
      <c r="Q697" s="573"/>
      <c r="R697" s="573"/>
      <c r="S697" s="573"/>
      <c r="T697" s="573"/>
      <c r="U697" s="573"/>
      <c r="V697" s="573"/>
      <c r="W697" s="573"/>
      <c r="X697" s="573"/>
      <c r="Y697" s="573"/>
      <c r="Z697" s="573"/>
      <c r="AA697" s="573"/>
      <c r="AB697" s="573"/>
      <c r="AC697" s="573"/>
      <c r="AD697" s="573"/>
      <c r="AE697" s="573"/>
      <c r="AF697" s="573"/>
      <c r="AG697" s="573"/>
      <c r="AH697" s="573"/>
      <c r="AI697" s="573"/>
      <c r="AK697" s="1063"/>
      <c r="AL697" s="1063"/>
      <c r="AM697" s="1064"/>
      <c r="AN697" s="1064"/>
      <c r="AO697" s="1064"/>
      <c r="AP697" s="1064"/>
      <c r="AQ697" s="1064"/>
      <c r="AR697" s="1064"/>
      <c r="AS697" s="1064"/>
      <c r="AT697" s="1064"/>
      <c r="AU697" s="1064"/>
      <c r="AV697" s="1064"/>
      <c r="AW697" s="1064"/>
      <c r="AX697" s="1064"/>
      <c r="AY697" s="1064"/>
      <c r="AZ697" s="1064"/>
      <c r="BA697" s="1064"/>
      <c r="BB697" s="1064"/>
      <c r="BC697" s="1064"/>
      <c r="BD697" s="1064"/>
      <c r="BE697" s="1064"/>
      <c r="BF697" s="1064"/>
      <c r="BG697" s="1064"/>
      <c r="BH697" s="1064"/>
      <c r="BI697" s="1064"/>
      <c r="BJ697" s="1064"/>
      <c r="BK697" s="1064"/>
      <c r="BL697" s="1064"/>
      <c r="BM697" s="1064"/>
      <c r="BN697" s="1064"/>
      <c r="BO697" s="1064"/>
      <c r="BP697" s="1064"/>
      <c r="BQ697" s="1064"/>
      <c r="BR697" s="1064"/>
      <c r="BS697" s="1064"/>
      <c r="BT697" s="1064"/>
      <c r="BU697" s="1066"/>
      <c r="BV697" s="1066"/>
      <c r="BW697" s="1064"/>
      <c r="BZ697" s="1067"/>
    </row>
    <row r="698" spans="1:78" s="577" customFormat="1" ht="19.5" customHeight="1">
      <c r="A698" s="60"/>
      <c r="B698" s="572"/>
      <c r="C698" s="573"/>
      <c r="D698" s="573"/>
      <c r="E698" s="573"/>
      <c r="F698" s="573"/>
      <c r="G698" s="573"/>
      <c r="H698" s="573"/>
      <c r="I698" s="573"/>
      <c r="J698" s="573"/>
      <c r="K698" s="573"/>
      <c r="L698" s="573"/>
      <c r="M698" s="573"/>
      <c r="N698" s="573"/>
      <c r="O698" s="573"/>
      <c r="P698" s="573"/>
      <c r="Q698" s="573"/>
      <c r="R698" s="573"/>
      <c r="S698" s="573"/>
      <c r="T698" s="573"/>
      <c r="U698" s="573"/>
      <c r="V698" s="573"/>
      <c r="W698" s="573"/>
      <c r="X698" s="573"/>
      <c r="Y698" s="573"/>
      <c r="Z698" s="573"/>
      <c r="AA698" s="573"/>
      <c r="AB698" s="573"/>
      <c r="AC698" s="573"/>
      <c r="AD698" s="573"/>
      <c r="AE698" s="573"/>
      <c r="AF698" s="573"/>
      <c r="AG698" s="573"/>
      <c r="AH698" s="573"/>
      <c r="AI698" s="573"/>
      <c r="AK698" s="1063"/>
      <c r="AL698" s="1063"/>
      <c r="AM698" s="1064"/>
      <c r="AN698" s="1064"/>
      <c r="AO698" s="1064"/>
      <c r="AP698" s="1064"/>
      <c r="AQ698" s="1064"/>
      <c r="AR698" s="1064"/>
      <c r="AS698" s="1064"/>
      <c r="AT698" s="1064"/>
      <c r="AU698" s="1064"/>
      <c r="AV698" s="1064"/>
      <c r="AW698" s="1064"/>
      <c r="AX698" s="1064"/>
      <c r="AY698" s="1064"/>
      <c r="AZ698" s="1064"/>
      <c r="BA698" s="1064"/>
      <c r="BB698" s="1064"/>
      <c r="BC698" s="1064"/>
      <c r="BD698" s="1064"/>
      <c r="BE698" s="1064"/>
      <c r="BF698" s="1064"/>
      <c r="BG698" s="1064"/>
      <c r="BH698" s="1064"/>
      <c r="BI698" s="1064"/>
      <c r="BJ698" s="1064"/>
      <c r="BK698" s="1064"/>
      <c r="BL698" s="1064"/>
      <c r="BM698" s="1064"/>
      <c r="BN698" s="1064"/>
      <c r="BO698" s="1064"/>
      <c r="BP698" s="1064"/>
      <c r="BQ698" s="1064"/>
      <c r="BR698" s="1064"/>
      <c r="BS698" s="1064"/>
      <c r="BT698" s="1064"/>
      <c r="BU698" s="1066"/>
      <c r="BV698" s="1066"/>
      <c r="BW698" s="1064"/>
      <c r="BZ698" s="1067"/>
    </row>
    <row r="699" spans="1:78" s="577" customFormat="1" ht="19.5" customHeight="1">
      <c r="A699" s="60"/>
      <c r="B699" s="572"/>
      <c r="C699" s="573"/>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573"/>
      <c r="AD699" s="573"/>
      <c r="AE699" s="573"/>
      <c r="AF699" s="573"/>
      <c r="AG699" s="573"/>
      <c r="AH699" s="573"/>
      <c r="AI699" s="573"/>
      <c r="AK699" s="1063"/>
      <c r="AL699" s="1063"/>
      <c r="AM699" s="1064"/>
      <c r="AN699" s="1064"/>
      <c r="AO699" s="1064"/>
      <c r="AP699" s="1064"/>
      <c r="AQ699" s="1064"/>
      <c r="AR699" s="1064"/>
      <c r="AS699" s="1064"/>
      <c r="AT699" s="1064"/>
      <c r="AU699" s="1064"/>
      <c r="AV699" s="1064"/>
      <c r="AW699" s="1064"/>
      <c r="AX699" s="1064"/>
      <c r="AY699" s="1064"/>
      <c r="AZ699" s="1064"/>
      <c r="BA699" s="1064"/>
      <c r="BB699" s="1064"/>
      <c r="BC699" s="1064"/>
      <c r="BD699" s="1064"/>
      <c r="BE699" s="1064"/>
      <c r="BF699" s="1064"/>
      <c r="BG699" s="1064"/>
      <c r="BH699" s="1064"/>
      <c r="BI699" s="1064"/>
      <c r="BJ699" s="1064"/>
      <c r="BK699" s="1064"/>
      <c r="BL699" s="1064"/>
      <c r="BM699" s="1064"/>
      <c r="BN699" s="1064"/>
      <c r="BO699" s="1064"/>
      <c r="BP699" s="1064"/>
      <c r="BQ699" s="1064"/>
      <c r="BR699" s="1064"/>
      <c r="BS699" s="1064"/>
      <c r="BT699" s="1064"/>
      <c r="BU699" s="1066"/>
      <c r="BV699" s="1066"/>
      <c r="BW699" s="1064"/>
      <c r="BZ699" s="1067"/>
    </row>
    <row r="700" spans="1:78" s="577" customFormat="1" ht="19.5" customHeight="1">
      <c r="A700" s="60"/>
      <c r="B700" s="572"/>
      <c r="C700" s="573"/>
      <c r="D700" s="573"/>
      <c r="E700" s="573"/>
      <c r="F700" s="573"/>
      <c r="G700" s="573"/>
      <c r="H700" s="573"/>
      <c r="I700" s="573"/>
      <c r="J700" s="573"/>
      <c r="K700" s="573"/>
      <c r="L700" s="573"/>
      <c r="M700" s="573"/>
      <c r="N700" s="573"/>
      <c r="O700" s="573"/>
      <c r="P700" s="573"/>
      <c r="Q700" s="573"/>
      <c r="R700" s="573"/>
      <c r="S700" s="573"/>
      <c r="T700" s="573"/>
      <c r="U700" s="573"/>
      <c r="V700" s="573"/>
      <c r="W700" s="573"/>
      <c r="X700" s="573"/>
      <c r="Y700" s="573"/>
      <c r="Z700" s="573"/>
      <c r="AA700" s="573"/>
      <c r="AB700" s="573"/>
      <c r="AC700" s="573"/>
      <c r="AD700" s="573"/>
      <c r="AE700" s="573"/>
      <c r="AF700" s="573"/>
      <c r="AG700" s="573"/>
      <c r="AH700" s="573"/>
      <c r="AI700" s="573"/>
      <c r="AK700" s="1063"/>
      <c r="AL700" s="1063"/>
      <c r="AM700" s="1064"/>
      <c r="AN700" s="1064"/>
      <c r="AO700" s="1064"/>
      <c r="AP700" s="1064"/>
      <c r="AQ700" s="1064"/>
      <c r="AR700" s="1064"/>
      <c r="AS700" s="1064"/>
      <c r="AT700" s="1064"/>
      <c r="AU700" s="1064"/>
      <c r="AV700" s="1064"/>
      <c r="AW700" s="1064"/>
      <c r="AX700" s="1064"/>
      <c r="AY700" s="1064"/>
      <c r="AZ700" s="1064"/>
      <c r="BA700" s="1064"/>
      <c r="BB700" s="1064"/>
      <c r="BC700" s="1064"/>
      <c r="BD700" s="1064"/>
      <c r="BE700" s="1064"/>
      <c r="BF700" s="1064"/>
      <c r="BG700" s="1064"/>
      <c r="BH700" s="1064"/>
      <c r="BI700" s="1064"/>
      <c r="BJ700" s="1064"/>
      <c r="BK700" s="1064"/>
      <c r="BL700" s="1064"/>
      <c r="BM700" s="1064"/>
      <c r="BN700" s="1064"/>
      <c r="BO700" s="1064"/>
      <c r="BP700" s="1064"/>
      <c r="BQ700" s="1064"/>
      <c r="BR700" s="1064"/>
      <c r="BS700" s="1064"/>
      <c r="BT700" s="1064"/>
      <c r="BU700" s="1066"/>
      <c r="BV700" s="1066"/>
      <c r="BW700" s="1064"/>
      <c r="BZ700" s="1067"/>
    </row>
  </sheetData>
  <sheetProtection/>
  <mergeCells count="2031">
    <mergeCell ref="C684:Q684"/>
    <mergeCell ref="R684:Y684"/>
    <mergeCell ref="Z684:AE684"/>
    <mergeCell ref="AF684:AI684"/>
    <mergeCell ref="C682:Q682"/>
    <mergeCell ref="R682:Y682"/>
    <mergeCell ref="Z682:AE682"/>
    <mergeCell ref="AF682:AI682"/>
    <mergeCell ref="C683:Q683"/>
    <mergeCell ref="R683:Y683"/>
    <mergeCell ref="Z683:AE683"/>
    <mergeCell ref="AF683:AI683"/>
    <mergeCell ref="C678:AI678"/>
    <mergeCell ref="C680:Q680"/>
    <mergeCell ref="R680:Y680"/>
    <mergeCell ref="Z680:AE680"/>
    <mergeCell ref="AF680:AI680"/>
    <mergeCell ref="C681:Q681"/>
    <mergeCell ref="R681:Y681"/>
    <mergeCell ref="Z681:AE681"/>
    <mergeCell ref="AF681:AI681"/>
    <mergeCell ref="D670:N670"/>
    <mergeCell ref="O670:W670"/>
    <mergeCell ref="X670:AD670"/>
    <mergeCell ref="AE670:AI670"/>
    <mergeCell ref="C676:AI676"/>
    <mergeCell ref="AN676:BT676"/>
    <mergeCell ref="D668:N668"/>
    <mergeCell ref="O668:W668"/>
    <mergeCell ref="X668:AD668"/>
    <mergeCell ref="AE668:AI668"/>
    <mergeCell ref="D669:N669"/>
    <mergeCell ref="O669:W669"/>
    <mergeCell ref="X669:AD669"/>
    <mergeCell ref="AE669:AI669"/>
    <mergeCell ref="D666:N666"/>
    <mergeCell ref="O666:W666"/>
    <mergeCell ref="X666:AD666"/>
    <mergeCell ref="AE666:AI666"/>
    <mergeCell ref="D667:N667"/>
    <mergeCell ref="O667:W667"/>
    <mergeCell ref="X667:AD667"/>
    <mergeCell ref="AE667:AI667"/>
    <mergeCell ref="D661:N661"/>
    <mergeCell ref="O661:W661"/>
    <mergeCell ref="X661:AD661"/>
    <mergeCell ref="AE661:AI661"/>
    <mergeCell ref="D665:N665"/>
    <mergeCell ref="O665:W665"/>
    <mergeCell ref="X665:AD665"/>
    <mergeCell ref="AE665:AI665"/>
    <mergeCell ref="D659:N659"/>
    <mergeCell ref="O659:W659"/>
    <mergeCell ref="X659:AD659"/>
    <mergeCell ref="AE659:AI659"/>
    <mergeCell ref="D660:N660"/>
    <mergeCell ref="O660:W660"/>
    <mergeCell ref="X660:AD660"/>
    <mergeCell ref="AE660:AI660"/>
    <mergeCell ref="D657:N657"/>
    <mergeCell ref="O657:W657"/>
    <mergeCell ref="X657:AD657"/>
    <mergeCell ref="AE657:AI657"/>
    <mergeCell ref="D658:N658"/>
    <mergeCell ref="O658:W658"/>
    <mergeCell ref="X658:AD658"/>
    <mergeCell ref="AE658:AI658"/>
    <mergeCell ref="AM644:BS644"/>
    <mergeCell ref="C645:AI645"/>
    <mergeCell ref="AM645:BS645"/>
    <mergeCell ref="C646:AI646"/>
    <mergeCell ref="AM646:BS646"/>
    <mergeCell ref="D648:AI648"/>
    <mergeCell ref="AE634:AI634"/>
    <mergeCell ref="AE636:AI636"/>
    <mergeCell ref="AE637:AI637"/>
    <mergeCell ref="AE638:AI638"/>
    <mergeCell ref="C643:AI643"/>
    <mergeCell ref="C644:AI644"/>
    <mergeCell ref="W629:AB629"/>
    <mergeCell ref="AE629:AI629"/>
    <mergeCell ref="AE630:AI630"/>
    <mergeCell ref="AE631:AI631"/>
    <mergeCell ref="AE632:AI632"/>
    <mergeCell ref="AE633:AI633"/>
    <mergeCell ref="Y620:AB620"/>
    <mergeCell ref="AD620:AI620"/>
    <mergeCell ref="W625:AB625"/>
    <mergeCell ref="AD625:AI625"/>
    <mergeCell ref="W626:AB626"/>
    <mergeCell ref="AD626:AI626"/>
    <mergeCell ref="Y617:AB617"/>
    <mergeCell ref="AD617:AI617"/>
    <mergeCell ref="Y618:AB618"/>
    <mergeCell ref="AD618:AI618"/>
    <mergeCell ref="Y619:AB619"/>
    <mergeCell ref="AD619:AI619"/>
    <mergeCell ref="Y614:AB614"/>
    <mergeCell ref="AD614:AI614"/>
    <mergeCell ref="Y615:AB615"/>
    <mergeCell ref="AD615:AI615"/>
    <mergeCell ref="Y616:AB616"/>
    <mergeCell ref="AD616:AI616"/>
    <mergeCell ref="Y611:AB611"/>
    <mergeCell ref="AD611:AI611"/>
    <mergeCell ref="Y612:AB612"/>
    <mergeCell ref="AD612:AI612"/>
    <mergeCell ref="Y613:AB613"/>
    <mergeCell ref="AD613:AI613"/>
    <mergeCell ref="Y608:AB608"/>
    <mergeCell ref="AD608:AI608"/>
    <mergeCell ref="Y609:AB609"/>
    <mergeCell ref="AD609:AI609"/>
    <mergeCell ref="Y610:AB610"/>
    <mergeCell ref="AD610:AI610"/>
    <mergeCell ref="AA602:AI602"/>
    <mergeCell ref="AD605:AI605"/>
    <mergeCell ref="Y606:AB606"/>
    <mergeCell ref="AD606:AI606"/>
    <mergeCell ref="Y607:AB607"/>
    <mergeCell ref="AD607:AI607"/>
    <mergeCell ref="C599:S599"/>
    <mergeCell ref="Y599:AB599"/>
    <mergeCell ref="AE599:AI599"/>
    <mergeCell ref="BG599:BL599"/>
    <mergeCell ref="BN599:BS599"/>
    <mergeCell ref="W600:AB600"/>
    <mergeCell ref="AD600:AI600"/>
    <mergeCell ref="BG600:BL600"/>
    <mergeCell ref="BN600:BS600"/>
    <mergeCell ref="S597:T597"/>
    <mergeCell ref="Y597:AB597"/>
    <mergeCell ref="AE597:AI597"/>
    <mergeCell ref="S598:T598"/>
    <mergeCell ref="Y598:AB598"/>
    <mergeCell ref="AE598:AI598"/>
    <mergeCell ref="S595:T595"/>
    <mergeCell ref="Y595:AB595"/>
    <mergeCell ref="AE595:AI595"/>
    <mergeCell ref="BG595:BL595"/>
    <mergeCell ref="BN595:BS595"/>
    <mergeCell ref="S596:T596"/>
    <mergeCell ref="Y596:AB596"/>
    <mergeCell ref="AE596:AI596"/>
    <mergeCell ref="BG593:BL593"/>
    <mergeCell ref="BN593:BS593"/>
    <mergeCell ref="S594:T594"/>
    <mergeCell ref="Y594:AB594"/>
    <mergeCell ref="AE594:AI594"/>
    <mergeCell ref="BG594:BL594"/>
    <mergeCell ref="BN594:BS594"/>
    <mergeCell ref="C590:S590"/>
    <mergeCell ref="Y590:AB590"/>
    <mergeCell ref="AE590:AI590"/>
    <mergeCell ref="S593:T593"/>
    <mergeCell ref="Y593:AB593"/>
    <mergeCell ref="AE593:AI593"/>
    <mergeCell ref="Y587:AB587"/>
    <mergeCell ref="AE587:AI587"/>
    <mergeCell ref="Y588:AB588"/>
    <mergeCell ref="AE588:AI588"/>
    <mergeCell ref="Y589:AB589"/>
    <mergeCell ref="AE589:AI589"/>
    <mergeCell ref="Y584:AB584"/>
    <mergeCell ref="AE584:AI584"/>
    <mergeCell ref="Y585:AB585"/>
    <mergeCell ref="AE585:AI585"/>
    <mergeCell ref="Y586:AB586"/>
    <mergeCell ref="AE586:AI586"/>
    <mergeCell ref="S581:T581"/>
    <mergeCell ref="Y581:AB581"/>
    <mergeCell ref="AE581:AI581"/>
    <mergeCell ref="Y582:AB582"/>
    <mergeCell ref="AE582:AI582"/>
    <mergeCell ref="Y583:AB583"/>
    <mergeCell ref="AE583:AI583"/>
    <mergeCell ref="S579:T579"/>
    <mergeCell ref="Y579:AB579"/>
    <mergeCell ref="AE579:AI579"/>
    <mergeCell ref="S580:T580"/>
    <mergeCell ref="Y580:AB580"/>
    <mergeCell ref="AE580:AI580"/>
    <mergeCell ref="Y573:AB573"/>
    <mergeCell ref="AE573:AI573"/>
    <mergeCell ref="Y574:AB574"/>
    <mergeCell ref="AE574:AI574"/>
    <mergeCell ref="C576:S576"/>
    <mergeCell ref="Y576:AB576"/>
    <mergeCell ref="AE576:AI576"/>
    <mergeCell ref="Y570:AB570"/>
    <mergeCell ref="AE570:AI570"/>
    <mergeCell ref="Y571:AB571"/>
    <mergeCell ref="AE571:AI571"/>
    <mergeCell ref="Y572:AB572"/>
    <mergeCell ref="AE572:AI572"/>
    <mergeCell ref="C565:N565"/>
    <mergeCell ref="Y565:AB565"/>
    <mergeCell ref="AE565:AI565"/>
    <mergeCell ref="S569:T569"/>
    <mergeCell ref="Y569:AB569"/>
    <mergeCell ref="AE569:AI569"/>
    <mergeCell ref="Y562:AB562"/>
    <mergeCell ref="AE562:AI562"/>
    <mergeCell ref="Y563:AB563"/>
    <mergeCell ref="AE563:AI563"/>
    <mergeCell ref="Y564:AB564"/>
    <mergeCell ref="AE564:AI564"/>
    <mergeCell ref="Y557:AB557"/>
    <mergeCell ref="AE557:AI557"/>
    <mergeCell ref="C558:M558"/>
    <mergeCell ref="Y558:AB558"/>
    <mergeCell ref="AE558:AI558"/>
    <mergeCell ref="Y561:AB561"/>
    <mergeCell ref="AE561:AI561"/>
    <mergeCell ref="Y554:AB554"/>
    <mergeCell ref="AE554:AI554"/>
    <mergeCell ref="Y555:AB555"/>
    <mergeCell ref="AE555:AI555"/>
    <mergeCell ref="Y556:AB556"/>
    <mergeCell ref="AE556:AI556"/>
    <mergeCell ref="Y549:AB549"/>
    <mergeCell ref="AE549:AI549"/>
    <mergeCell ref="Y550:AB550"/>
    <mergeCell ref="AE550:AI550"/>
    <mergeCell ref="Y551:AB551"/>
    <mergeCell ref="AE551:AI551"/>
    <mergeCell ref="Y546:AB546"/>
    <mergeCell ref="AE546:AI546"/>
    <mergeCell ref="Y547:AB547"/>
    <mergeCell ref="AE547:AI547"/>
    <mergeCell ref="Y548:AB548"/>
    <mergeCell ref="AE548:AI548"/>
    <mergeCell ref="C541:S541"/>
    <mergeCell ref="Y541:AB541"/>
    <mergeCell ref="AE541:AI541"/>
    <mergeCell ref="BG541:BL541"/>
    <mergeCell ref="Y545:AB545"/>
    <mergeCell ref="AE545:AI545"/>
    <mergeCell ref="BG539:BL539"/>
    <mergeCell ref="BN539:BS539"/>
    <mergeCell ref="S540:T540"/>
    <mergeCell ref="Y540:AB540"/>
    <mergeCell ref="AE540:AI540"/>
    <mergeCell ref="BG540:BL540"/>
    <mergeCell ref="BN540:BS540"/>
    <mergeCell ref="Y537:AB537"/>
    <mergeCell ref="AE537:AI537"/>
    <mergeCell ref="Y538:AB538"/>
    <mergeCell ref="AE538:AI538"/>
    <mergeCell ref="S539:T539"/>
    <mergeCell ref="Y539:AB539"/>
    <mergeCell ref="AE539:AI539"/>
    <mergeCell ref="S535:T535"/>
    <mergeCell ref="Y535:AB535"/>
    <mergeCell ref="AE535:AI535"/>
    <mergeCell ref="BG535:BL535"/>
    <mergeCell ref="BN535:BS535"/>
    <mergeCell ref="S536:T536"/>
    <mergeCell ref="Y536:AB536"/>
    <mergeCell ref="AE536:AI536"/>
    <mergeCell ref="BG536:BL536"/>
    <mergeCell ref="BN536:BS536"/>
    <mergeCell ref="S533:T533"/>
    <mergeCell ref="Y533:AB533"/>
    <mergeCell ref="AE533:AI533"/>
    <mergeCell ref="BG533:BL533"/>
    <mergeCell ref="BN533:BS533"/>
    <mergeCell ref="S534:T534"/>
    <mergeCell ref="Y534:AB534"/>
    <mergeCell ref="AE534:AI534"/>
    <mergeCell ref="BG534:BL534"/>
    <mergeCell ref="BN534:BS534"/>
    <mergeCell ref="Y528:AB528"/>
    <mergeCell ref="AE528:AI528"/>
    <mergeCell ref="C529:S529"/>
    <mergeCell ref="Y529:AB529"/>
    <mergeCell ref="AE529:AI529"/>
    <mergeCell ref="Y532:AB532"/>
    <mergeCell ref="AE532:AI532"/>
    <mergeCell ref="Y525:AB525"/>
    <mergeCell ref="AE525:AI525"/>
    <mergeCell ref="Y526:AB526"/>
    <mergeCell ref="AE526:AI526"/>
    <mergeCell ref="Y527:AB527"/>
    <mergeCell ref="AE527:AI527"/>
    <mergeCell ref="Y522:AB522"/>
    <mergeCell ref="AE522:AI522"/>
    <mergeCell ref="Y523:AB523"/>
    <mergeCell ref="AE523:AI523"/>
    <mergeCell ref="Y524:AB524"/>
    <mergeCell ref="AE524:AI524"/>
    <mergeCell ref="Y519:AB519"/>
    <mergeCell ref="AE519:AI519"/>
    <mergeCell ref="Y520:AB520"/>
    <mergeCell ref="AE520:AI520"/>
    <mergeCell ref="Y521:AB521"/>
    <mergeCell ref="AE521:AI521"/>
    <mergeCell ref="BN513:BS513"/>
    <mergeCell ref="C514:S514"/>
    <mergeCell ref="Y514:AB514"/>
    <mergeCell ref="AE514:AI514"/>
    <mergeCell ref="Y518:AB518"/>
    <mergeCell ref="AE518:AI518"/>
    <mergeCell ref="Y512:AB512"/>
    <mergeCell ref="AE512:AI512"/>
    <mergeCell ref="S513:T513"/>
    <mergeCell ref="Y513:AB513"/>
    <mergeCell ref="AE513:AI513"/>
    <mergeCell ref="BG513:BL513"/>
    <mergeCell ref="BG509:BL509"/>
    <mergeCell ref="BN509:BS509"/>
    <mergeCell ref="Y510:AB510"/>
    <mergeCell ref="AE510:AI510"/>
    <mergeCell ref="Y511:AB511"/>
    <mergeCell ref="AE511:AI511"/>
    <mergeCell ref="C505:S505"/>
    <mergeCell ref="Y505:AB505"/>
    <mergeCell ref="AE505:AI505"/>
    <mergeCell ref="Y508:AB508"/>
    <mergeCell ref="AE508:AI508"/>
    <mergeCell ref="Y509:AB509"/>
    <mergeCell ref="AE509:AI509"/>
    <mergeCell ref="Y503:AB503"/>
    <mergeCell ref="AE503:AI503"/>
    <mergeCell ref="BG503:BL503"/>
    <mergeCell ref="BN503:BS503"/>
    <mergeCell ref="Y504:AB504"/>
    <mergeCell ref="AE504:AI504"/>
    <mergeCell ref="BG504:BL504"/>
    <mergeCell ref="BN504:BS504"/>
    <mergeCell ref="Y501:AB501"/>
    <mergeCell ref="AE501:AI501"/>
    <mergeCell ref="BG501:BL501"/>
    <mergeCell ref="BN501:BS501"/>
    <mergeCell ref="Y502:AB502"/>
    <mergeCell ref="AE502:AI502"/>
    <mergeCell ref="BG502:BL502"/>
    <mergeCell ref="BN502:BS502"/>
    <mergeCell ref="Y499:AB499"/>
    <mergeCell ref="AE499:AI499"/>
    <mergeCell ref="BG499:BL499"/>
    <mergeCell ref="BN499:BS499"/>
    <mergeCell ref="Y500:AB500"/>
    <mergeCell ref="AE500:AI500"/>
    <mergeCell ref="BG500:BL500"/>
    <mergeCell ref="BN500:BS500"/>
    <mergeCell ref="C494:S494"/>
    <mergeCell ref="Y494:AB494"/>
    <mergeCell ref="AE494:AI494"/>
    <mergeCell ref="Y497:AB497"/>
    <mergeCell ref="AE497:AI497"/>
    <mergeCell ref="Y498:AB498"/>
    <mergeCell ref="AE498:AI498"/>
    <mergeCell ref="Y492:AB492"/>
    <mergeCell ref="AE492:AI492"/>
    <mergeCell ref="BG492:BL492"/>
    <mergeCell ref="BN492:BS492"/>
    <mergeCell ref="Y493:AB493"/>
    <mergeCell ref="AE493:AI493"/>
    <mergeCell ref="BG493:BL493"/>
    <mergeCell ref="BN493:BS493"/>
    <mergeCell ref="Y489:AB489"/>
    <mergeCell ref="AE489:AI489"/>
    <mergeCell ref="Y490:AB490"/>
    <mergeCell ref="AE490:AI490"/>
    <mergeCell ref="Y491:AB491"/>
    <mergeCell ref="AE491:AI491"/>
    <mergeCell ref="Y485:AB485"/>
    <mergeCell ref="AE485:AI485"/>
    <mergeCell ref="Y486:AB486"/>
    <mergeCell ref="Y487:AB487"/>
    <mergeCell ref="AE487:AI487"/>
    <mergeCell ref="Y488:AB488"/>
    <mergeCell ref="AE488:AI488"/>
    <mergeCell ref="S483:T483"/>
    <mergeCell ref="Y483:AB483"/>
    <mergeCell ref="AE483:AI483"/>
    <mergeCell ref="BG483:BL483"/>
    <mergeCell ref="BN483:BS483"/>
    <mergeCell ref="Y484:AB484"/>
    <mergeCell ref="AE484:AI484"/>
    <mergeCell ref="AA480:AI480"/>
    <mergeCell ref="S482:T482"/>
    <mergeCell ref="Y482:AB482"/>
    <mergeCell ref="AE482:AI482"/>
    <mergeCell ref="BG482:BL482"/>
    <mergeCell ref="BN482:BS482"/>
    <mergeCell ref="Y475:AB475"/>
    <mergeCell ref="AE475:AI475"/>
    <mergeCell ref="BG475:BL475"/>
    <mergeCell ref="BN475:BS475"/>
    <mergeCell ref="Y476:AB476"/>
    <mergeCell ref="AE476:AI476"/>
    <mergeCell ref="Y472:AB472"/>
    <mergeCell ref="AE472:AI472"/>
    <mergeCell ref="BG472:BL472"/>
    <mergeCell ref="BN472:BS472"/>
    <mergeCell ref="Y474:AB474"/>
    <mergeCell ref="AE474:AI474"/>
    <mergeCell ref="BG474:BL474"/>
    <mergeCell ref="BN474:BS474"/>
    <mergeCell ref="Y470:AB470"/>
    <mergeCell ref="AE470:AI470"/>
    <mergeCell ref="BG470:BL470"/>
    <mergeCell ref="BN470:BS470"/>
    <mergeCell ref="Y471:AB471"/>
    <mergeCell ref="AE471:AI471"/>
    <mergeCell ref="BG471:BL471"/>
    <mergeCell ref="BN471:BS471"/>
    <mergeCell ref="BG468:BL468"/>
    <mergeCell ref="BN468:BS468"/>
    <mergeCell ref="Y469:AB469"/>
    <mergeCell ref="AE469:AI469"/>
    <mergeCell ref="BG469:BL469"/>
    <mergeCell ref="BN469:BS469"/>
    <mergeCell ref="Y464:AB464"/>
    <mergeCell ref="AE464:AI464"/>
    <mergeCell ref="Y465:AB465"/>
    <mergeCell ref="AE465:AI465"/>
    <mergeCell ref="Y468:AB468"/>
    <mergeCell ref="AE468:AI468"/>
    <mergeCell ref="Y451:AB451"/>
    <mergeCell ref="AE451:AI451"/>
    <mergeCell ref="Y462:AB462"/>
    <mergeCell ref="AE462:AI462"/>
    <mergeCell ref="Y463:AB463"/>
    <mergeCell ref="AE463:AI463"/>
    <mergeCell ref="Y448:AB448"/>
    <mergeCell ref="AE448:AI448"/>
    <mergeCell ref="Y449:AB449"/>
    <mergeCell ref="AE449:AI449"/>
    <mergeCell ref="Y450:AB450"/>
    <mergeCell ref="AE450:AI450"/>
    <mergeCell ref="Y441:AB441"/>
    <mergeCell ref="AE441:AI441"/>
    <mergeCell ref="Y442:AB442"/>
    <mergeCell ref="AE442:AI442"/>
    <mergeCell ref="Y447:AB447"/>
    <mergeCell ref="AE447:AI447"/>
    <mergeCell ref="Y438:AB438"/>
    <mergeCell ref="AE438:AI438"/>
    <mergeCell ref="Y439:AB439"/>
    <mergeCell ref="AE439:AI439"/>
    <mergeCell ref="Y440:AB440"/>
    <mergeCell ref="AE440:AI440"/>
    <mergeCell ref="Y435:AB435"/>
    <mergeCell ref="AE435:AI435"/>
    <mergeCell ref="Y436:AB436"/>
    <mergeCell ref="AE436:AI436"/>
    <mergeCell ref="Y437:AB437"/>
    <mergeCell ref="AE437:AI437"/>
    <mergeCell ref="Y432:AB432"/>
    <mergeCell ref="AE432:AI432"/>
    <mergeCell ref="Y433:AB433"/>
    <mergeCell ref="AE433:AI433"/>
    <mergeCell ref="Y434:AB434"/>
    <mergeCell ref="AE434:AI434"/>
    <mergeCell ref="Y421:AB421"/>
    <mergeCell ref="AE421:AI421"/>
    <mergeCell ref="Y422:AB422"/>
    <mergeCell ref="AE422:AI422"/>
    <mergeCell ref="Y423:AB423"/>
    <mergeCell ref="AE423:AI423"/>
    <mergeCell ref="Y419:AB419"/>
    <mergeCell ref="AE419:AI419"/>
    <mergeCell ref="BG419:BL419"/>
    <mergeCell ref="BN419:BS419"/>
    <mergeCell ref="Y420:AB420"/>
    <mergeCell ref="AE420:AI420"/>
    <mergeCell ref="Y417:AB417"/>
    <mergeCell ref="AE417:AI417"/>
    <mergeCell ref="Y418:AB418"/>
    <mergeCell ref="AE418:AI418"/>
    <mergeCell ref="BG418:BL418"/>
    <mergeCell ref="BN418:BS418"/>
    <mergeCell ref="Y406:AB406"/>
    <mergeCell ref="AE406:AI406"/>
    <mergeCell ref="Y407:AB407"/>
    <mergeCell ref="AE407:AI407"/>
    <mergeCell ref="C408:S408"/>
    <mergeCell ref="Y408:AB408"/>
    <mergeCell ref="AE408:AI408"/>
    <mergeCell ref="Y403:AB403"/>
    <mergeCell ref="AE403:AI403"/>
    <mergeCell ref="Y404:AB404"/>
    <mergeCell ref="AE404:AI404"/>
    <mergeCell ref="Y405:AB405"/>
    <mergeCell ref="AE405:AI405"/>
    <mergeCell ref="AE400:AI400"/>
    <mergeCell ref="S401:T401"/>
    <mergeCell ref="Y401:AB401"/>
    <mergeCell ref="AE401:AI401"/>
    <mergeCell ref="Y402:AB402"/>
    <mergeCell ref="AE402:AI402"/>
    <mergeCell ref="AG396:AJ396"/>
    <mergeCell ref="AU396:AY396"/>
    <mergeCell ref="AZ396:BD396"/>
    <mergeCell ref="BE396:BI396"/>
    <mergeCell ref="BJ396:BN396"/>
    <mergeCell ref="BO396:BS396"/>
    <mergeCell ref="B396:K396"/>
    <mergeCell ref="L396:P396"/>
    <mergeCell ref="Q396:U396"/>
    <mergeCell ref="V396:Y396"/>
    <mergeCell ref="Z396:AB396"/>
    <mergeCell ref="AC396:AF396"/>
    <mergeCell ref="B394:K394"/>
    <mergeCell ref="L394:P394"/>
    <mergeCell ref="AC394:AF394"/>
    <mergeCell ref="AG394:AJ394"/>
    <mergeCell ref="B395:K395"/>
    <mergeCell ref="L395:P395"/>
    <mergeCell ref="AC395:AF395"/>
    <mergeCell ref="AG395:AJ395"/>
    <mergeCell ref="AG391:AJ391"/>
    <mergeCell ref="B392:K392"/>
    <mergeCell ref="L392:P392"/>
    <mergeCell ref="AC392:AF392"/>
    <mergeCell ref="AG392:AJ392"/>
    <mergeCell ref="B393:K393"/>
    <mergeCell ref="L393:P393"/>
    <mergeCell ref="AC393:AF393"/>
    <mergeCell ref="AG393:AJ393"/>
    <mergeCell ref="B391:K391"/>
    <mergeCell ref="L391:P391"/>
    <mergeCell ref="Q391:U391"/>
    <mergeCell ref="V391:Y391"/>
    <mergeCell ref="Z391:AB391"/>
    <mergeCell ref="AC391:AF391"/>
    <mergeCell ref="BO389:BS389"/>
    <mergeCell ref="B390:K390"/>
    <mergeCell ref="L390:P390"/>
    <mergeCell ref="Q390:U390"/>
    <mergeCell ref="V390:Y390"/>
    <mergeCell ref="Z390:AB390"/>
    <mergeCell ref="AC390:AF390"/>
    <mergeCell ref="AG390:AJ390"/>
    <mergeCell ref="AC389:AF389"/>
    <mergeCell ref="AG389:AJ389"/>
    <mergeCell ref="AU389:AY389"/>
    <mergeCell ref="AZ389:BD389"/>
    <mergeCell ref="BE389:BI389"/>
    <mergeCell ref="BJ389:BN389"/>
    <mergeCell ref="AU388:AY388"/>
    <mergeCell ref="AZ388:BD388"/>
    <mergeCell ref="BE388:BI388"/>
    <mergeCell ref="BJ388:BN388"/>
    <mergeCell ref="BO388:BS388"/>
    <mergeCell ref="B389:K389"/>
    <mergeCell ref="L389:P389"/>
    <mergeCell ref="Q389:U389"/>
    <mergeCell ref="V389:Y389"/>
    <mergeCell ref="Z389:AB389"/>
    <mergeCell ref="AG387:AJ387"/>
    <mergeCell ref="B388:K388"/>
    <mergeCell ref="L388:P388"/>
    <mergeCell ref="Q388:U388"/>
    <mergeCell ref="V388:Y388"/>
    <mergeCell ref="Z388:AB388"/>
    <mergeCell ref="AC388:AF388"/>
    <mergeCell ref="AG388:AJ388"/>
    <mergeCell ref="B387:K387"/>
    <mergeCell ref="L387:P387"/>
    <mergeCell ref="Q387:U387"/>
    <mergeCell ref="V387:Y387"/>
    <mergeCell ref="Z387:AB387"/>
    <mergeCell ref="AC387:AF387"/>
    <mergeCell ref="AG386:AJ386"/>
    <mergeCell ref="AU386:AY386"/>
    <mergeCell ref="AZ386:BD386"/>
    <mergeCell ref="BE386:BI386"/>
    <mergeCell ref="BJ386:BN386"/>
    <mergeCell ref="BO386:BS386"/>
    <mergeCell ref="B386:K386"/>
    <mergeCell ref="L386:P386"/>
    <mergeCell ref="Q386:U386"/>
    <mergeCell ref="V386:Y386"/>
    <mergeCell ref="Z386:AB386"/>
    <mergeCell ref="AC386:AF386"/>
    <mergeCell ref="AG385:AJ385"/>
    <mergeCell ref="AU385:AY385"/>
    <mergeCell ref="AZ385:BD385"/>
    <mergeCell ref="BE385:BI385"/>
    <mergeCell ref="BJ385:BN385"/>
    <mergeCell ref="BO385:BS385"/>
    <mergeCell ref="B385:K385"/>
    <mergeCell ref="L385:P385"/>
    <mergeCell ref="Q385:U385"/>
    <mergeCell ref="V385:Y385"/>
    <mergeCell ref="Z385:AB385"/>
    <mergeCell ref="AC385:AF385"/>
    <mergeCell ref="AG384:AJ384"/>
    <mergeCell ref="AU384:AY384"/>
    <mergeCell ref="AZ384:BD384"/>
    <mergeCell ref="BE384:BI384"/>
    <mergeCell ref="BJ384:BN384"/>
    <mergeCell ref="BO384:BS384"/>
    <mergeCell ref="B384:K384"/>
    <mergeCell ref="L384:P384"/>
    <mergeCell ref="Q384:U384"/>
    <mergeCell ref="V384:Y384"/>
    <mergeCell ref="Z384:AB384"/>
    <mergeCell ref="AC384:AF384"/>
    <mergeCell ref="BO382:BS382"/>
    <mergeCell ref="B383:K383"/>
    <mergeCell ref="L383:P383"/>
    <mergeCell ref="Q383:U383"/>
    <mergeCell ref="V383:Y383"/>
    <mergeCell ref="Z383:AB383"/>
    <mergeCell ref="AC383:AF383"/>
    <mergeCell ref="AG383:AJ383"/>
    <mergeCell ref="AC382:AF382"/>
    <mergeCell ref="AG382:AJ382"/>
    <mergeCell ref="AU382:AY382"/>
    <mergeCell ref="AZ382:BD382"/>
    <mergeCell ref="BE382:BI382"/>
    <mergeCell ref="BJ382:BN382"/>
    <mergeCell ref="AU381:AY381"/>
    <mergeCell ref="AZ381:BD381"/>
    <mergeCell ref="BE381:BI381"/>
    <mergeCell ref="BJ381:BN381"/>
    <mergeCell ref="BO381:BS381"/>
    <mergeCell ref="B382:K382"/>
    <mergeCell ref="L382:P382"/>
    <mergeCell ref="Q382:U382"/>
    <mergeCell ref="V382:Y382"/>
    <mergeCell ref="Z382:AB382"/>
    <mergeCell ref="AG380:AJ380"/>
    <mergeCell ref="B381:K381"/>
    <mergeCell ref="L381:P381"/>
    <mergeCell ref="Q381:U381"/>
    <mergeCell ref="V381:Y381"/>
    <mergeCell ref="Z381:AB381"/>
    <mergeCell ref="AC381:AF381"/>
    <mergeCell ref="AG381:AJ381"/>
    <mergeCell ref="B380:K380"/>
    <mergeCell ref="L380:P380"/>
    <mergeCell ref="Q380:U380"/>
    <mergeCell ref="V380:Y380"/>
    <mergeCell ref="Z380:AB380"/>
    <mergeCell ref="AC380:AF380"/>
    <mergeCell ref="BE378:BI378"/>
    <mergeCell ref="BJ378:BN378"/>
    <mergeCell ref="BO378:BS378"/>
    <mergeCell ref="B379:K379"/>
    <mergeCell ref="L379:P379"/>
    <mergeCell ref="Q379:U379"/>
    <mergeCell ref="V379:Y379"/>
    <mergeCell ref="Z379:AB379"/>
    <mergeCell ref="AC379:AF379"/>
    <mergeCell ref="AG379:AJ379"/>
    <mergeCell ref="BO377:BS377"/>
    <mergeCell ref="B378:K378"/>
    <mergeCell ref="L378:P378"/>
    <mergeCell ref="Q378:U378"/>
    <mergeCell ref="V378:Y378"/>
    <mergeCell ref="Z378:AB378"/>
    <mergeCell ref="AC378:AF378"/>
    <mergeCell ref="AG378:AJ378"/>
    <mergeCell ref="AU378:AY378"/>
    <mergeCell ref="AZ378:BD378"/>
    <mergeCell ref="AC377:AF377"/>
    <mergeCell ref="AG377:AJ377"/>
    <mergeCell ref="AU377:AY377"/>
    <mergeCell ref="AZ377:BD377"/>
    <mergeCell ref="BE377:BI377"/>
    <mergeCell ref="BJ377:BN377"/>
    <mergeCell ref="AU376:AY376"/>
    <mergeCell ref="AZ376:BD376"/>
    <mergeCell ref="BE376:BI376"/>
    <mergeCell ref="BJ376:BN376"/>
    <mergeCell ref="BO376:BS376"/>
    <mergeCell ref="B377:K377"/>
    <mergeCell ref="L377:P377"/>
    <mergeCell ref="Q377:U377"/>
    <mergeCell ref="V377:Y377"/>
    <mergeCell ref="Z377:AB377"/>
    <mergeCell ref="L376:P376"/>
    <mergeCell ref="Q376:U376"/>
    <mergeCell ref="V376:Y376"/>
    <mergeCell ref="Z376:AB376"/>
    <mergeCell ref="AC376:AF376"/>
    <mergeCell ref="AG376:AJ376"/>
    <mergeCell ref="Y370:AB370"/>
    <mergeCell ref="AE370:AI370"/>
    <mergeCell ref="C371:S371"/>
    <mergeCell ref="Y371:AB371"/>
    <mergeCell ref="AE371:AI371"/>
    <mergeCell ref="AC374:AI374"/>
    <mergeCell ref="Y367:AB367"/>
    <mergeCell ref="AE367:AI367"/>
    <mergeCell ref="Y368:AB368"/>
    <mergeCell ref="AE368:AI368"/>
    <mergeCell ref="Y369:AB369"/>
    <mergeCell ref="AE369:AI369"/>
    <mergeCell ref="C363:S363"/>
    <mergeCell ref="Y363:AB363"/>
    <mergeCell ref="AE363:AI363"/>
    <mergeCell ref="S366:T366"/>
    <mergeCell ref="Y366:AB366"/>
    <mergeCell ref="AE366:AI366"/>
    <mergeCell ref="Y360:AB360"/>
    <mergeCell ref="AE360:AI360"/>
    <mergeCell ref="Y361:AB361"/>
    <mergeCell ref="AE361:AI361"/>
    <mergeCell ref="Y362:AB362"/>
    <mergeCell ref="AE362:AI362"/>
    <mergeCell ref="Y357:AB357"/>
    <mergeCell ref="AE357:AI357"/>
    <mergeCell ref="Y358:AB358"/>
    <mergeCell ref="AE358:AI358"/>
    <mergeCell ref="Y359:AB359"/>
    <mergeCell ref="AE359:AI359"/>
    <mergeCell ref="S354:T354"/>
    <mergeCell ref="Y354:AB354"/>
    <mergeCell ref="AE354:AI354"/>
    <mergeCell ref="Y355:AB355"/>
    <mergeCell ref="AE355:AI355"/>
    <mergeCell ref="Y356:AB356"/>
    <mergeCell ref="AE356:AI356"/>
    <mergeCell ref="AF348:AI348"/>
    <mergeCell ref="C349:J349"/>
    <mergeCell ref="K349:O349"/>
    <mergeCell ref="P349:S349"/>
    <mergeCell ref="T349:W349"/>
    <mergeCell ref="X349:AA349"/>
    <mergeCell ref="AB349:AE349"/>
    <mergeCell ref="AF349:AI349"/>
    <mergeCell ref="C348:J348"/>
    <mergeCell ref="K348:O348"/>
    <mergeCell ref="P348:S348"/>
    <mergeCell ref="T348:W348"/>
    <mergeCell ref="X348:AA348"/>
    <mergeCell ref="AB348:AE348"/>
    <mergeCell ref="AF346:AI346"/>
    <mergeCell ref="C347:J347"/>
    <mergeCell ref="K347:O347"/>
    <mergeCell ref="P347:S347"/>
    <mergeCell ref="T347:W347"/>
    <mergeCell ref="X347:AA347"/>
    <mergeCell ref="AB347:AE347"/>
    <mergeCell ref="AF347:AI347"/>
    <mergeCell ref="C346:J346"/>
    <mergeCell ref="K346:O346"/>
    <mergeCell ref="P346:S346"/>
    <mergeCell ref="T346:W346"/>
    <mergeCell ref="X346:AA346"/>
    <mergeCell ref="AB346:AE346"/>
    <mergeCell ref="C340:AI340"/>
    <mergeCell ref="C344:J345"/>
    <mergeCell ref="K344:W344"/>
    <mergeCell ref="X344:AI344"/>
    <mergeCell ref="K345:O345"/>
    <mergeCell ref="P345:S345"/>
    <mergeCell ref="T345:W345"/>
    <mergeCell ref="X345:AA345"/>
    <mergeCell ref="AB345:AE345"/>
    <mergeCell ref="AF345:AI345"/>
    <mergeCell ref="B337:M337"/>
    <mergeCell ref="N337:X337"/>
    <mergeCell ref="Y337:AA337"/>
    <mergeCell ref="AB337:AE337"/>
    <mergeCell ref="AF337:AI337"/>
    <mergeCell ref="C339:AI339"/>
    <mergeCell ref="B335:M335"/>
    <mergeCell ref="N335:X335"/>
    <mergeCell ref="Y335:AA335"/>
    <mergeCell ref="AB335:AE335"/>
    <mergeCell ref="AF335:AI335"/>
    <mergeCell ref="B336:M336"/>
    <mergeCell ref="N336:X336"/>
    <mergeCell ref="Y336:AA336"/>
    <mergeCell ref="AB336:AE336"/>
    <mergeCell ref="AF336:AI336"/>
    <mergeCell ref="B333:M333"/>
    <mergeCell ref="N333:X333"/>
    <mergeCell ref="Y333:AA333"/>
    <mergeCell ref="AB333:AE333"/>
    <mergeCell ref="AF333:AI333"/>
    <mergeCell ref="B334:M334"/>
    <mergeCell ref="N334:X334"/>
    <mergeCell ref="Y334:AA334"/>
    <mergeCell ref="AB334:AE334"/>
    <mergeCell ref="AF334:AI334"/>
    <mergeCell ref="C328:S328"/>
    <mergeCell ref="Y328:AB328"/>
    <mergeCell ref="AE328:AI328"/>
    <mergeCell ref="BG328:BL328"/>
    <mergeCell ref="BN328:BS328"/>
    <mergeCell ref="B332:M332"/>
    <mergeCell ref="N332:X332"/>
    <mergeCell ref="Y332:AA332"/>
    <mergeCell ref="AB332:AE332"/>
    <mergeCell ref="AF332:AI332"/>
    <mergeCell ref="Y325:AB325"/>
    <mergeCell ref="AE325:AI325"/>
    <mergeCell ref="Y326:AB326"/>
    <mergeCell ref="AE326:AI326"/>
    <mergeCell ref="Y327:AB327"/>
    <mergeCell ref="AE327:AI327"/>
    <mergeCell ref="S323:T323"/>
    <mergeCell ref="Y323:AB323"/>
    <mergeCell ref="AE323:AI323"/>
    <mergeCell ref="BG323:BL323"/>
    <mergeCell ref="BN323:BS323"/>
    <mergeCell ref="Y324:AB324"/>
    <mergeCell ref="AE324:AI324"/>
    <mergeCell ref="S321:T321"/>
    <mergeCell ref="Y321:AB321"/>
    <mergeCell ref="AE321:AI321"/>
    <mergeCell ref="BG321:BL321"/>
    <mergeCell ref="BN321:BS321"/>
    <mergeCell ref="S322:T322"/>
    <mergeCell ref="Y322:AB322"/>
    <mergeCell ref="AE322:AI322"/>
    <mergeCell ref="BG322:BL322"/>
    <mergeCell ref="BN322:BS322"/>
    <mergeCell ref="S319:T319"/>
    <mergeCell ref="Y319:AB319"/>
    <mergeCell ref="AE319:AI319"/>
    <mergeCell ref="BG319:BL319"/>
    <mergeCell ref="BN319:BS319"/>
    <mergeCell ref="S320:T320"/>
    <mergeCell ref="Y320:AB320"/>
    <mergeCell ref="AE320:AI320"/>
    <mergeCell ref="BG320:BL320"/>
    <mergeCell ref="BN320:BS320"/>
    <mergeCell ref="S317:T317"/>
    <mergeCell ref="Y317:AB317"/>
    <mergeCell ref="AE317:AI317"/>
    <mergeCell ref="BG317:BL317"/>
    <mergeCell ref="BN317:BS317"/>
    <mergeCell ref="S318:T318"/>
    <mergeCell ref="Y318:AB318"/>
    <mergeCell ref="AE318:AI318"/>
    <mergeCell ref="BG318:BL318"/>
    <mergeCell ref="BN318:BS318"/>
    <mergeCell ref="BG313:BL313"/>
    <mergeCell ref="BN313:BS313"/>
    <mergeCell ref="S316:T316"/>
    <mergeCell ref="Y316:AB316"/>
    <mergeCell ref="AE316:AI316"/>
    <mergeCell ref="BG316:BL316"/>
    <mergeCell ref="BN316:BS316"/>
    <mergeCell ref="S311:T311"/>
    <mergeCell ref="Y311:AB311"/>
    <mergeCell ref="AE311:AI311"/>
    <mergeCell ref="Y312:AB312"/>
    <mergeCell ref="AE312:AI312"/>
    <mergeCell ref="C313:S313"/>
    <mergeCell ref="Y313:AB313"/>
    <mergeCell ref="AE313:AI313"/>
    <mergeCell ref="S309:T309"/>
    <mergeCell ref="Y309:AB309"/>
    <mergeCell ref="AE309:AI309"/>
    <mergeCell ref="BG309:BL309"/>
    <mergeCell ref="BN309:BS309"/>
    <mergeCell ref="S310:T310"/>
    <mergeCell ref="Y310:AB310"/>
    <mergeCell ref="AE310:AI310"/>
    <mergeCell ref="BG310:BL310"/>
    <mergeCell ref="BN310:BS310"/>
    <mergeCell ref="S307:T307"/>
    <mergeCell ref="Y307:AB307"/>
    <mergeCell ref="AE307:AI307"/>
    <mergeCell ref="BG307:BL307"/>
    <mergeCell ref="BN307:BS307"/>
    <mergeCell ref="S308:T308"/>
    <mergeCell ref="Y308:AB308"/>
    <mergeCell ref="AE308:AI308"/>
    <mergeCell ref="BG308:BL308"/>
    <mergeCell ref="BN308:BS308"/>
    <mergeCell ref="BG303:BL303"/>
    <mergeCell ref="BN303:BS303"/>
    <mergeCell ref="S306:T306"/>
    <mergeCell ref="Y306:AB306"/>
    <mergeCell ref="AE306:AI306"/>
    <mergeCell ref="BG306:BL306"/>
    <mergeCell ref="BN306:BS306"/>
    <mergeCell ref="S301:T301"/>
    <mergeCell ref="Y301:AB301"/>
    <mergeCell ref="AE301:AI301"/>
    <mergeCell ref="Y302:AB302"/>
    <mergeCell ref="AE302:AI302"/>
    <mergeCell ref="C303:S303"/>
    <mergeCell ref="Y303:AB303"/>
    <mergeCell ref="AE303:AI303"/>
    <mergeCell ref="Y298:AB298"/>
    <mergeCell ref="AE298:AI298"/>
    <mergeCell ref="Y299:AB299"/>
    <mergeCell ref="AE299:AI299"/>
    <mergeCell ref="S300:T300"/>
    <mergeCell ref="Y300:AB300"/>
    <mergeCell ref="AE300:AI300"/>
    <mergeCell ref="S296:T296"/>
    <mergeCell ref="Y296:AB296"/>
    <mergeCell ref="AE296:AI296"/>
    <mergeCell ref="BG296:BL296"/>
    <mergeCell ref="BN296:BS296"/>
    <mergeCell ref="S297:T297"/>
    <mergeCell ref="Y297:AB297"/>
    <mergeCell ref="AE297:AI297"/>
    <mergeCell ref="BG297:BL297"/>
    <mergeCell ref="BN297:BS297"/>
    <mergeCell ref="S294:T294"/>
    <mergeCell ref="Y294:AB294"/>
    <mergeCell ref="AE294:AI294"/>
    <mergeCell ref="BG294:BL294"/>
    <mergeCell ref="BN294:BS294"/>
    <mergeCell ref="S295:T295"/>
    <mergeCell ref="Y295:AB295"/>
    <mergeCell ref="AE295:AI295"/>
    <mergeCell ref="BG295:BL295"/>
    <mergeCell ref="BN295:BS295"/>
    <mergeCell ref="BN292:BS292"/>
    <mergeCell ref="S293:T293"/>
    <mergeCell ref="Y293:AB293"/>
    <mergeCell ref="AE293:AI293"/>
    <mergeCell ref="BG293:BL293"/>
    <mergeCell ref="BN293:BS293"/>
    <mergeCell ref="Y289:AB289"/>
    <mergeCell ref="AE289:AI289"/>
    <mergeCell ref="S292:T292"/>
    <mergeCell ref="Y292:AB292"/>
    <mergeCell ref="AE292:AI292"/>
    <mergeCell ref="BG292:BL292"/>
    <mergeCell ref="Y286:AB286"/>
    <mergeCell ref="AE286:AI286"/>
    <mergeCell ref="Y287:AB287"/>
    <mergeCell ref="AE287:AI287"/>
    <mergeCell ref="Y288:AB288"/>
    <mergeCell ref="AE288:AI288"/>
    <mergeCell ref="BN279:BS279"/>
    <mergeCell ref="C281:AI281"/>
    <mergeCell ref="Y284:AB284"/>
    <mergeCell ref="AE284:AI284"/>
    <mergeCell ref="Y285:AB285"/>
    <mergeCell ref="AE285:AI285"/>
    <mergeCell ref="Y278:AB278"/>
    <mergeCell ref="AE278:AI278"/>
    <mergeCell ref="C279:S279"/>
    <mergeCell ref="Y279:AB279"/>
    <mergeCell ref="AE279:AI279"/>
    <mergeCell ref="BG279:BL279"/>
    <mergeCell ref="S276:T276"/>
    <mergeCell ref="Y276:AB276"/>
    <mergeCell ref="AE276:AI276"/>
    <mergeCell ref="S277:T277"/>
    <mergeCell ref="Y277:AB277"/>
    <mergeCell ref="AE277:AI277"/>
    <mergeCell ref="S273:T273"/>
    <mergeCell ref="Y273:AB273"/>
    <mergeCell ref="AE273:AI273"/>
    <mergeCell ref="Y274:AB274"/>
    <mergeCell ref="AE274:AI274"/>
    <mergeCell ref="S275:T275"/>
    <mergeCell ref="Y275:AB275"/>
    <mergeCell ref="AE275:AI275"/>
    <mergeCell ref="BG270:BL270"/>
    <mergeCell ref="BN270:BS270"/>
    <mergeCell ref="S271:T271"/>
    <mergeCell ref="Y271:AB271"/>
    <mergeCell ref="AE271:AI271"/>
    <mergeCell ref="S272:T272"/>
    <mergeCell ref="Y272:AB272"/>
    <mergeCell ref="AE272:AI272"/>
    <mergeCell ref="Y268:AB268"/>
    <mergeCell ref="AE268:AI268"/>
    <mergeCell ref="Y269:AB269"/>
    <mergeCell ref="AE269:AI269"/>
    <mergeCell ref="S270:T270"/>
    <mergeCell ref="Y270:AB270"/>
    <mergeCell ref="AE270:AI270"/>
    <mergeCell ref="B266:M266"/>
    <mergeCell ref="N266:P266"/>
    <mergeCell ref="Q266:T266"/>
    <mergeCell ref="U266:Z266"/>
    <mergeCell ref="AA266:AE266"/>
    <mergeCell ref="AF266:AI266"/>
    <mergeCell ref="AF264:AI264"/>
    <mergeCell ref="B265:E265"/>
    <mergeCell ref="F265:M265"/>
    <mergeCell ref="N265:P265"/>
    <mergeCell ref="Q265:T265"/>
    <mergeCell ref="U265:Z265"/>
    <mergeCell ref="AA265:AE265"/>
    <mergeCell ref="AF265:AI265"/>
    <mergeCell ref="B264:E264"/>
    <mergeCell ref="F264:M264"/>
    <mergeCell ref="N264:P264"/>
    <mergeCell ref="Q264:T264"/>
    <mergeCell ref="U264:Z264"/>
    <mergeCell ref="AA264:AE264"/>
    <mergeCell ref="AF262:AI262"/>
    <mergeCell ref="B263:E263"/>
    <mergeCell ref="F263:M263"/>
    <mergeCell ref="N263:P263"/>
    <mergeCell ref="Q263:T263"/>
    <mergeCell ref="U263:Z263"/>
    <mergeCell ref="AA263:AE263"/>
    <mergeCell ref="AF263:AI263"/>
    <mergeCell ref="B262:E262"/>
    <mergeCell ref="F262:M262"/>
    <mergeCell ref="N262:P262"/>
    <mergeCell ref="Q262:T262"/>
    <mergeCell ref="U262:Z262"/>
    <mergeCell ref="AA262:AE262"/>
    <mergeCell ref="F261:M261"/>
    <mergeCell ref="N261:P261"/>
    <mergeCell ref="Q261:T261"/>
    <mergeCell ref="U261:Z261"/>
    <mergeCell ref="AA261:AE261"/>
    <mergeCell ref="AF261:AI261"/>
    <mergeCell ref="AF259:AI259"/>
    <mergeCell ref="B260:E260"/>
    <mergeCell ref="F260:M260"/>
    <mergeCell ref="N260:P260"/>
    <mergeCell ref="Q260:T260"/>
    <mergeCell ref="U260:Z260"/>
    <mergeCell ref="AA260:AE260"/>
    <mergeCell ref="AF260:AI260"/>
    <mergeCell ref="B259:E259"/>
    <mergeCell ref="F259:M259"/>
    <mergeCell ref="N259:P259"/>
    <mergeCell ref="Q259:T259"/>
    <mergeCell ref="U259:Z259"/>
    <mergeCell ref="AA259:AE259"/>
    <mergeCell ref="Y253:AB253"/>
    <mergeCell ref="AE253:AI253"/>
    <mergeCell ref="Y254:AB254"/>
    <mergeCell ref="AE254:AI254"/>
    <mergeCell ref="Y255:AB255"/>
    <mergeCell ref="AE255:AI255"/>
    <mergeCell ref="Y250:AB250"/>
    <mergeCell ref="AE250:AI250"/>
    <mergeCell ref="Y251:AB251"/>
    <mergeCell ref="AE251:AI251"/>
    <mergeCell ref="Y252:AB252"/>
    <mergeCell ref="AE252:AI252"/>
    <mergeCell ref="BN244:BS244"/>
    <mergeCell ref="Y247:AB247"/>
    <mergeCell ref="AE247:AI247"/>
    <mergeCell ref="Y248:AB248"/>
    <mergeCell ref="AE248:AI248"/>
    <mergeCell ref="Y249:AB249"/>
    <mergeCell ref="AE249:AI249"/>
    <mergeCell ref="Y243:AB243"/>
    <mergeCell ref="AE243:AI243"/>
    <mergeCell ref="C244:S244"/>
    <mergeCell ref="Y244:AB244"/>
    <mergeCell ref="AE244:AI244"/>
    <mergeCell ref="BG244:BL244"/>
    <mergeCell ref="Y241:AB241"/>
    <mergeCell ref="AE241:AI241"/>
    <mergeCell ref="BG241:BL241"/>
    <mergeCell ref="BN241:BS241"/>
    <mergeCell ref="Y242:AB242"/>
    <mergeCell ref="AE242:AI242"/>
    <mergeCell ref="BG242:BL242"/>
    <mergeCell ref="BN242:BS242"/>
    <mergeCell ref="BN237:BS237"/>
    <mergeCell ref="Y238:AB238"/>
    <mergeCell ref="AE238:AI238"/>
    <mergeCell ref="Y239:AB239"/>
    <mergeCell ref="AE239:AI239"/>
    <mergeCell ref="Y240:AB240"/>
    <mergeCell ref="AE240:AI240"/>
    <mergeCell ref="Y236:AB236"/>
    <mergeCell ref="AE236:AI236"/>
    <mergeCell ref="S237:T237"/>
    <mergeCell ref="Y237:AB237"/>
    <mergeCell ref="AE237:AI237"/>
    <mergeCell ref="BG237:BL237"/>
    <mergeCell ref="C231:S231"/>
    <mergeCell ref="Y231:AB231"/>
    <mergeCell ref="AE231:AI231"/>
    <mergeCell ref="BG231:BL231"/>
    <mergeCell ref="BN231:BS231"/>
    <mergeCell ref="Y235:AB235"/>
    <mergeCell ref="AE235:AI235"/>
    <mergeCell ref="S227:T227"/>
    <mergeCell ref="Y227:AB227"/>
    <mergeCell ref="AE227:AI227"/>
    <mergeCell ref="BG227:BL227"/>
    <mergeCell ref="BN227:BS227"/>
    <mergeCell ref="S228:T228"/>
    <mergeCell ref="Y228:AB228"/>
    <mergeCell ref="AE228:AI228"/>
    <mergeCell ref="BG228:BL228"/>
    <mergeCell ref="BN228:BS228"/>
    <mergeCell ref="Y225:AB225"/>
    <mergeCell ref="AE225:AI225"/>
    <mergeCell ref="BG225:BL225"/>
    <mergeCell ref="BN225:BS225"/>
    <mergeCell ref="Y226:AB226"/>
    <mergeCell ref="AE226:AI226"/>
    <mergeCell ref="BG226:BL226"/>
    <mergeCell ref="BN226:BS226"/>
    <mergeCell ref="Y223:AB223"/>
    <mergeCell ref="AE223:AI223"/>
    <mergeCell ref="Y224:AB224"/>
    <mergeCell ref="AE224:AI224"/>
    <mergeCell ref="BG224:BL224"/>
    <mergeCell ref="BN224:BS224"/>
    <mergeCell ref="D219:N219"/>
    <mergeCell ref="O219:U219"/>
    <mergeCell ref="V219:Z219"/>
    <mergeCell ref="AA219:AE219"/>
    <mergeCell ref="AF219:AI219"/>
    <mergeCell ref="D221:N221"/>
    <mergeCell ref="O221:U221"/>
    <mergeCell ref="V221:Z221"/>
    <mergeCell ref="AA221:AE221"/>
    <mergeCell ref="AF221:AI221"/>
    <mergeCell ref="D214:N214"/>
    <mergeCell ref="O214:U214"/>
    <mergeCell ref="V214:Z214"/>
    <mergeCell ref="AA214:AE214"/>
    <mergeCell ref="AF214:AI214"/>
    <mergeCell ref="D217:N217"/>
    <mergeCell ref="O217:U217"/>
    <mergeCell ref="V217:Z217"/>
    <mergeCell ref="AA217:AE217"/>
    <mergeCell ref="AF217:AI217"/>
    <mergeCell ref="D208:N208"/>
    <mergeCell ref="O208:U208"/>
    <mergeCell ref="V208:Z208"/>
    <mergeCell ref="AA208:AE208"/>
    <mergeCell ref="AF208:AI208"/>
    <mergeCell ref="D211:N211"/>
    <mergeCell ref="O211:U211"/>
    <mergeCell ref="V211:Z211"/>
    <mergeCell ref="AA211:AE211"/>
    <mergeCell ref="AF211:AI211"/>
    <mergeCell ref="D202:N202"/>
    <mergeCell ref="O202:U202"/>
    <mergeCell ref="V202:Z202"/>
    <mergeCell ref="AA202:AE202"/>
    <mergeCell ref="AF202:AI202"/>
    <mergeCell ref="D205:N205"/>
    <mergeCell ref="O205:U205"/>
    <mergeCell ref="V205:Z205"/>
    <mergeCell ref="AA205:AE205"/>
    <mergeCell ref="AF205:AI205"/>
    <mergeCell ref="C199:N200"/>
    <mergeCell ref="O199:Z199"/>
    <mergeCell ref="AA199:AI199"/>
    <mergeCell ref="O200:U200"/>
    <mergeCell ref="V200:Z200"/>
    <mergeCell ref="AA200:AE200"/>
    <mergeCell ref="AF200:AI200"/>
    <mergeCell ref="AV192:BA192"/>
    <mergeCell ref="BB192:BG192"/>
    <mergeCell ref="BH192:BM192"/>
    <mergeCell ref="BN192:BS192"/>
    <mergeCell ref="AD194:AI194"/>
    <mergeCell ref="BN194:BS194"/>
    <mergeCell ref="N191:S191"/>
    <mergeCell ref="T191:Y191"/>
    <mergeCell ref="Z191:AD191"/>
    <mergeCell ref="AE191:AI191"/>
    <mergeCell ref="N192:S192"/>
    <mergeCell ref="T192:Y192"/>
    <mergeCell ref="Z192:AD192"/>
    <mergeCell ref="AE192:AI192"/>
    <mergeCell ref="BH189:BM189"/>
    <mergeCell ref="BN189:BS189"/>
    <mergeCell ref="N190:S190"/>
    <mergeCell ref="T190:Y190"/>
    <mergeCell ref="Z190:AD190"/>
    <mergeCell ref="AE190:AI190"/>
    <mergeCell ref="AV190:BA190"/>
    <mergeCell ref="BB190:BG190"/>
    <mergeCell ref="BH190:BM190"/>
    <mergeCell ref="BN190:BS190"/>
    <mergeCell ref="N189:S189"/>
    <mergeCell ref="T189:Y189"/>
    <mergeCell ref="Z189:AD189"/>
    <mergeCell ref="AE189:AI189"/>
    <mergeCell ref="AV189:BA189"/>
    <mergeCell ref="BB189:BG189"/>
    <mergeCell ref="AV187:BA187"/>
    <mergeCell ref="BB187:BG187"/>
    <mergeCell ref="BH187:BM187"/>
    <mergeCell ref="BN187:BS187"/>
    <mergeCell ref="AV188:BA188"/>
    <mergeCell ref="BB188:BG188"/>
    <mergeCell ref="BH188:BM188"/>
    <mergeCell ref="BN188:BS188"/>
    <mergeCell ref="N186:S186"/>
    <mergeCell ref="T186:Y186"/>
    <mergeCell ref="Z186:AD186"/>
    <mergeCell ref="AE186:AI186"/>
    <mergeCell ref="N187:S187"/>
    <mergeCell ref="T187:Y187"/>
    <mergeCell ref="Z187:AD187"/>
    <mergeCell ref="AE187:AI187"/>
    <mergeCell ref="BH184:BM184"/>
    <mergeCell ref="BN184:BS184"/>
    <mergeCell ref="N185:S185"/>
    <mergeCell ref="T185:Y185"/>
    <mergeCell ref="Z185:AD185"/>
    <mergeCell ref="AE185:AI185"/>
    <mergeCell ref="AV185:BA185"/>
    <mergeCell ref="BB185:BG185"/>
    <mergeCell ref="BH185:BM185"/>
    <mergeCell ref="BN185:BS185"/>
    <mergeCell ref="N184:S184"/>
    <mergeCell ref="T184:Y184"/>
    <mergeCell ref="Z184:AD184"/>
    <mergeCell ref="AE184:AI184"/>
    <mergeCell ref="AV184:BA184"/>
    <mergeCell ref="BB184:BG184"/>
    <mergeCell ref="AV182:BA182"/>
    <mergeCell ref="BB182:BG182"/>
    <mergeCell ref="BH182:BM182"/>
    <mergeCell ref="BN182:BS182"/>
    <mergeCell ref="AV183:BA183"/>
    <mergeCell ref="BB183:BG183"/>
    <mergeCell ref="BH183:BM183"/>
    <mergeCell ref="BN183:BS183"/>
    <mergeCell ref="N181:S181"/>
    <mergeCell ref="T181:Y181"/>
    <mergeCell ref="Z181:AD181"/>
    <mergeCell ref="AE181:AI181"/>
    <mergeCell ref="N182:S182"/>
    <mergeCell ref="T182:Y182"/>
    <mergeCell ref="Z182:AD182"/>
    <mergeCell ref="AE182:AI182"/>
    <mergeCell ref="BH179:BM179"/>
    <mergeCell ref="BN179:BS179"/>
    <mergeCell ref="N180:S180"/>
    <mergeCell ref="T180:Y180"/>
    <mergeCell ref="Z180:AD180"/>
    <mergeCell ref="AE180:AI180"/>
    <mergeCell ref="AV180:BA180"/>
    <mergeCell ref="BB180:BG180"/>
    <mergeCell ref="BH180:BM180"/>
    <mergeCell ref="BN180:BS180"/>
    <mergeCell ref="N179:S179"/>
    <mergeCell ref="T179:Y179"/>
    <mergeCell ref="Z179:AD179"/>
    <mergeCell ref="AE179:AI179"/>
    <mergeCell ref="AV179:BA179"/>
    <mergeCell ref="BB179:BG179"/>
    <mergeCell ref="BH177:BM177"/>
    <mergeCell ref="BN177:BS177"/>
    <mergeCell ref="AV178:BA178"/>
    <mergeCell ref="BB178:BG178"/>
    <mergeCell ref="BH178:BM178"/>
    <mergeCell ref="BN178:BS178"/>
    <mergeCell ref="AV176:BA176"/>
    <mergeCell ref="BB176:BG176"/>
    <mergeCell ref="BH176:BM176"/>
    <mergeCell ref="BN176:BS176"/>
    <mergeCell ref="N177:S177"/>
    <mergeCell ref="T177:Y177"/>
    <mergeCell ref="Z177:AD177"/>
    <mergeCell ref="AE177:AI177"/>
    <mergeCell ref="AV177:BA177"/>
    <mergeCell ref="BB177:BG177"/>
    <mergeCell ref="Y171:AB171"/>
    <mergeCell ref="AE171:AI171"/>
    <mergeCell ref="Y172:AB172"/>
    <mergeCell ref="AE172:AI172"/>
    <mergeCell ref="N176:S176"/>
    <mergeCell ref="T176:Y176"/>
    <mergeCell ref="Z176:AD176"/>
    <mergeCell ref="AE176:AI176"/>
    <mergeCell ref="T169:U169"/>
    <mergeCell ref="Y169:AB169"/>
    <mergeCell ref="AE169:AI169"/>
    <mergeCell ref="BG169:BL169"/>
    <mergeCell ref="BN169:BS169"/>
    <mergeCell ref="Y170:AB170"/>
    <mergeCell ref="AE170:AI170"/>
    <mergeCell ref="AZ160:BD160"/>
    <mergeCell ref="BE160:BI160"/>
    <mergeCell ref="BJ160:BN160"/>
    <mergeCell ref="BO160:BS160"/>
    <mergeCell ref="T168:U168"/>
    <mergeCell ref="Y168:AB168"/>
    <mergeCell ref="AE168:AI168"/>
    <mergeCell ref="BG168:BL168"/>
    <mergeCell ref="BN168:BS168"/>
    <mergeCell ref="AZ159:BD159"/>
    <mergeCell ref="BE159:BI159"/>
    <mergeCell ref="BJ159:BN159"/>
    <mergeCell ref="BO159:BS159"/>
    <mergeCell ref="M160:R160"/>
    <mergeCell ref="S160:W160"/>
    <mergeCell ref="X160:AA160"/>
    <mergeCell ref="AB160:AE160"/>
    <mergeCell ref="AF160:AI160"/>
    <mergeCell ref="AU160:AY160"/>
    <mergeCell ref="M159:R159"/>
    <mergeCell ref="S159:W159"/>
    <mergeCell ref="X159:AA159"/>
    <mergeCell ref="AB159:AE159"/>
    <mergeCell ref="AF159:AI159"/>
    <mergeCell ref="AU159:AY159"/>
    <mergeCell ref="AU157:AY157"/>
    <mergeCell ref="AZ157:BD157"/>
    <mergeCell ref="BE157:BI157"/>
    <mergeCell ref="BJ157:BN157"/>
    <mergeCell ref="BO157:BS157"/>
    <mergeCell ref="AU158:AY158"/>
    <mergeCell ref="AZ158:BD158"/>
    <mergeCell ref="BE158:BI158"/>
    <mergeCell ref="BJ158:BN158"/>
    <mergeCell ref="BO158:BS158"/>
    <mergeCell ref="AU156:AY156"/>
    <mergeCell ref="AZ156:BD156"/>
    <mergeCell ref="BE156:BI156"/>
    <mergeCell ref="BJ156:BN156"/>
    <mergeCell ref="BO156:BS156"/>
    <mergeCell ref="M157:R157"/>
    <mergeCell ref="S157:W157"/>
    <mergeCell ref="X157:AA157"/>
    <mergeCell ref="AB157:AE157"/>
    <mergeCell ref="AF157:AI157"/>
    <mergeCell ref="AU155:AY155"/>
    <mergeCell ref="AZ155:BD155"/>
    <mergeCell ref="BE155:BI155"/>
    <mergeCell ref="BJ155:BN155"/>
    <mergeCell ref="BO155:BS155"/>
    <mergeCell ref="M156:R156"/>
    <mergeCell ref="S156:W156"/>
    <mergeCell ref="X156:AA156"/>
    <mergeCell ref="AB156:AE156"/>
    <mergeCell ref="AF156:AI156"/>
    <mergeCell ref="AU154:AY154"/>
    <mergeCell ref="AZ154:BD154"/>
    <mergeCell ref="BE154:BI154"/>
    <mergeCell ref="BJ154:BN154"/>
    <mergeCell ref="BO154:BS154"/>
    <mergeCell ref="M155:R155"/>
    <mergeCell ref="S155:W155"/>
    <mergeCell ref="X155:AA155"/>
    <mergeCell ref="AB155:AE155"/>
    <mergeCell ref="AF155:AI155"/>
    <mergeCell ref="M153:R153"/>
    <mergeCell ref="S153:W153"/>
    <mergeCell ref="X153:AA153"/>
    <mergeCell ref="AB153:AE153"/>
    <mergeCell ref="AF153:AI153"/>
    <mergeCell ref="M154:R154"/>
    <mergeCell ref="S154:W154"/>
    <mergeCell ref="X154:AA154"/>
    <mergeCell ref="AB154:AE154"/>
    <mergeCell ref="AF154:AI154"/>
    <mergeCell ref="AZ151:BD151"/>
    <mergeCell ref="BE151:BI151"/>
    <mergeCell ref="BJ151:BN151"/>
    <mergeCell ref="BO151:BS151"/>
    <mergeCell ref="M152:R152"/>
    <mergeCell ref="S152:W152"/>
    <mergeCell ref="X152:AA152"/>
    <mergeCell ref="AB152:AE152"/>
    <mergeCell ref="AF152:AI152"/>
    <mergeCell ref="AZ150:BD150"/>
    <mergeCell ref="BE150:BI150"/>
    <mergeCell ref="BJ150:BN150"/>
    <mergeCell ref="BO150:BS150"/>
    <mergeCell ref="M151:R151"/>
    <mergeCell ref="S151:W151"/>
    <mergeCell ref="X151:AA151"/>
    <mergeCell ref="AB151:AE151"/>
    <mergeCell ref="AF151:AI151"/>
    <mergeCell ref="AU151:AY151"/>
    <mergeCell ref="M150:R150"/>
    <mergeCell ref="S150:W150"/>
    <mergeCell ref="X150:AA150"/>
    <mergeCell ref="AB150:AE150"/>
    <mergeCell ref="AF150:AI150"/>
    <mergeCell ref="AU150:AY150"/>
    <mergeCell ref="AZ148:BD148"/>
    <mergeCell ref="BE148:BI148"/>
    <mergeCell ref="BJ148:BN148"/>
    <mergeCell ref="BO148:BS148"/>
    <mergeCell ref="AU149:AY149"/>
    <mergeCell ref="AZ149:BD149"/>
    <mergeCell ref="BE149:BI149"/>
    <mergeCell ref="BJ149:BN149"/>
    <mergeCell ref="BO149:BS149"/>
    <mergeCell ref="M148:R148"/>
    <mergeCell ref="S148:W148"/>
    <mergeCell ref="X148:AA148"/>
    <mergeCell ref="AB148:AE148"/>
    <mergeCell ref="AF148:AI148"/>
    <mergeCell ref="AU148:AY148"/>
    <mergeCell ref="AZ146:BD146"/>
    <mergeCell ref="BE146:BI146"/>
    <mergeCell ref="BJ146:BN146"/>
    <mergeCell ref="BO146:BS146"/>
    <mergeCell ref="M147:R147"/>
    <mergeCell ref="S147:W147"/>
    <mergeCell ref="X147:AA147"/>
    <mergeCell ref="AB147:AE147"/>
    <mergeCell ref="AF147:AI147"/>
    <mergeCell ref="AZ145:BD145"/>
    <mergeCell ref="BE145:BI145"/>
    <mergeCell ref="BJ145:BN145"/>
    <mergeCell ref="BO145:BS145"/>
    <mergeCell ref="M146:R146"/>
    <mergeCell ref="S146:W146"/>
    <mergeCell ref="X146:AA146"/>
    <mergeCell ref="AB146:AE146"/>
    <mergeCell ref="AF146:AI146"/>
    <mergeCell ref="AU146:AY146"/>
    <mergeCell ref="AZ144:BD144"/>
    <mergeCell ref="BE144:BI144"/>
    <mergeCell ref="BJ144:BN144"/>
    <mergeCell ref="BO144:BS144"/>
    <mergeCell ref="M145:R145"/>
    <mergeCell ref="S145:W145"/>
    <mergeCell ref="X145:AA145"/>
    <mergeCell ref="AB145:AE145"/>
    <mergeCell ref="AF145:AI145"/>
    <mergeCell ref="AU145:AY145"/>
    <mergeCell ref="AZ143:BD143"/>
    <mergeCell ref="BE143:BI143"/>
    <mergeCell ref="BJ143:BN143"/>
    <mergeCell ref="BO143:BS143"/>
    <mergeCell ref="M144:R144"/>
    <mergeCell ref="S144:W144"/>
    <mergeCell ref="X144:AA144"/>
    <mergeCell ref="AB144:AE144"/>
    <mergeCell ref="AF144:AI144"/>
    <mergeCell ref="AU144:AY144"/>
    <mergeCell ref="AZ142:BD142"/>
    <mergeCell ref="BE142:BI142"/>
    <mergeCell ref="BJ142:BN142"/>
    <mergeCell ref="BO142:BS142"/>
    <mergeCell ref="M143:R143"/>
    <mergeCell ref="S143:W143"/>
    <mergeCell ref="X143:AA143"/>
    <mergeCell ref="AB143:AE143"/>
    <mergeCell ref="AF143:AI143"/>
    <mergeCell ref="AU143:AY143"/>
    <mergeCell ref="AZ141:BD141"/>
    <mergeCell ref="BE141:BI141"/>
    <mergeCell ref="BJ141:BN141"/>
    <mergeCell ref="BO141:BS141"/>
    <mergeCell ref="M142:R142"/>
    <mergeCell ref="S142:W142"/>
    <mergeCell ref="X142:AA142"/>
    <mergeCell ref="AB142:AE142"/>
    <mergeCell ref="AF142:AI142"/>
    <mergeCell ref="AU142:AY142"/>
    <mergeCell ref="AZ140:BD140"/>
    <mergeCell ref="BE140:BI140"/>
    <mergeCell ref="BJ140:BN140"/>
    <mergeCell ref="BO140:BS140"/>
    <mergeCell ref="M141:R141"/>
    <mergeCell ref="S141:W141"/>
    <mergeCell ref="X141:AA141"/>
    <mergeCell ref="AB141:AE141"/>
    <mergeCell ref="AF141:AI141"/>
    <mergeCell ref="AU141:AY141"/>
    <mergeCell ref="AZ139:BD139"/>
    <mergeCell ref="BE139:BI139"/>
    <mergeCell ref="BJ139:BN139"/>
    <mergeCell ref="BO139:BS139"/>
    <mergeCell ref="M140:R140"/>
    <mergeCell ref="S140:W140"/>
    <mergeCell ref="X140:AA140"/>
    <mergeCell ref="AB140:AE140"/>
    <mergeCell ref="AF140:AI140"/>
    <mergeCell ref="AU140:AY140"/>
    <mergeCell ref="M139:R139"/>
    <mergeCell ref="S139:W139"/>
    <mergeCell ref="X139:AA139"/>
    <mergeCell ref="AB139:AE139"/>
    <mergeCell ref="AF139:AI139"/>
    <mergeCell ref="AU139:AY139"/>
    <mergeCell ref="BE137:BI137"/>
    <mergeCell ref="BJ137:BN137"/>
    <mergeCell ref="BO137:BS137"/>
    <mergeCell ref="AU138:AY138"/>
    <mergeCell ref="AZ138:BD138"/>
    <mergeCell ref="BE138:BI138"/>
    <mergeCell ref="BJ138:BN138"/>
    <mergeCell ref="BO138:BS138"/>
    <mergeCell ref="AZ136:BD136"/>
    <mergeCell ref="BE136:BI136"/>
    <mergeCell ref="BJ136:BN136"/>
    <mergeCell ref="BO136:BS136"/>
    <mergeCell ref="M137:R137"/>
    <mergeCell ref="S137:W137"/>
    <mergeCell ref="X137:AA137"/>
    <mergeCell ref="AB137:AE137"/>
    <mergeCell ref="AU137:AY137"/>
    <mergeCell ref="AZ137:BD137"/>
    <mergeCell ref="M136:R136"/>
    <mergeCell ref="S136:W136"/>
    <mergeCell ref="X136:AA136"/>
    <mergeCell ref="AB136:AE136"/>
    <mergeCell ref="AF136:AI137"/>
    <mergeCell ref="AU136:AY136"/>
    <mergeCell ref="M130:R130"/>
    <mergeCell ref="S130:W130"/>
    <mergeCell ref="X130:AA130"/>
    <mergeCell ref="AB130:AE130"/>
    <mergeCell ref="AF130:AI130"/>
    <mergeCell ref="M131:R131"/>
    <mergeCell ref="S131:W131"/>
    <mergeCell ref="X131:AA131"/>
    <mergeCell ref="AB131:AE131"/>
    <mergeCell ref="AF131:AI131"/>
    <mergeCell ref="M128:R128"/>
    <mergeCell ref="S128:W128"/>
    <mergeCell ref="X128:AA128"/>
    <mergeCell ref="AB128:AE128"/>
    <mergeCell ref="AF128:AI128"/>
    <mergeCell ref="M129:R129"/>
    <mergeCell ref="T129:W129"/>
    <mergeCell ref="X129:AA129"/>
    <mergeCell ref="AB129:AE129"/>
    <mergeCell ref="AF129:AI129"/>
    <mergeCell ref="M126:R126"/>
    <mergeCell ref="S126:W126"/>
    <mergeCell ref="X126:AA126"/>
    <mergeCell ref="AB126:AE126"/>
    <mergeCell ref="AF126:AI126"/>
    <mergeCell ref="M127:R127"/>
    <mergeCell ref="S127:W127"/>
    <mergeCell ref="X127:AA127"/>
    <mergeCell ref="AB127:AE127"/>
    <mergeCell ref="AF127:AI127"/>
    <mergeCell ref="M124:R124"/>
    <mergeCell ref="S124:W124"/>
    <mergeCell ref="X124:AA124"/>
    <mergeCell ref="AB124:AE124"/>
    <mergeCell ref="AF124:AI124"/>
    <mergeCell ref="M125:R125"/>
    <mergeCell ref="S125:W125"/>
    <mergeCell ref="X125:AA125"/>
    <mergeCell ref="AB125:AE125"/>
    <mergeCell ref="AF125:AI125"/>
    <mergeCell ref="M122:R122"/>
    <mergeCell ref="S122:W122"/>
    <mergeCell ref="X122:AA122"/>
    <mergeCell ref="AB122:AE122"/>
    <mergeCell ref="AF122:AI122"/>
    <mergeCell ref="M123:R123"/>
    <mergeCell ref="S123:W123"/>
    <mergeCell ref="X123:AA123"/>
    <mergeCell ref="AB123:AE123"/>
    <mergeCell ref="AF123:AI123"/>
    <mergeCell ref="M120:R120"/>
    <mergeCell ref="S120:W120"/>
    <mergeCell ref="X120:AA120"/>
    <mergeCell ref="AB120:AE120"/>
    <mergeCell ref="AF120:AI120"/>
    <mergeCell ref="M121:R121"/>
    <mergeCell ref="S121:W121"/>
    <mergeCell ref="X121:AA121"/>
    <mergeCell ref="AB121:AE121"/>
    <mergeCell ref="AF121:AI121"/>
    <mergeCell ref="M117:R117"/>
    <mergeCell ref="S117:W117"/>
    <mergeCell ref="X117:AA117"/>
    <mergeCell ref="AB117:AE117"/>
    <mergeCell ref="AF117:AI117"/>
    <mergeCell ref="M118:R118"/>
    <mergeCell ref="S118:W118"/>
    <mergeCell ref="X118:AA118"/>
    <mergeCell ref="AB118:AE118"/>
    <mergeCell ref="AF118:AI118"/>
    <mergeCell ref="M115:R115"/>
    <mergeCell ref="S115:W115"/>
    <mergeCell ref="X115:AA115"/>
    <mergeCell ref="AB115:AE115"/>
    <mergeCell ref="AF115:AI115"/>
    <mergeCell ref="M116:R116"/>
    <mergeCell ref="S116:W116"/>
    <mergeCell ref="X116:AA116"/>
    <mergeCell ref="AB116:AE116"/>
    <mergeCell ref="AF116:AI116"/>
    <mergeCell ref="M113:R113"/>
    <mergeCell ref="S113:W113"/>
    <mergeCell ref="X113:AA113"/>
    <mergeCell ref="AB113:AE113"/>
    <mergeCell ref="AF113:AI113"/>
    <mergeCell ref="M114:R114"/>
    <mergeCell ref="S114:W114"/>
    <mergeCell ref="X114:AA114"/>
    <mergeCell ref="AB114:AE114"/>
    <mergeCell ref="AF114:AI114"/>
    <mergeCell ref="M111:R111"/>
    <mergeCell ref="S111:W111"/>
    <mergeCell ref="X111:AA111"/>
    <mergeCell ref="AB111:AE111"/>
    <mergeCell ref="AF111:AI111"/>
    <mergeCell ref="M112:R112"/>
    <mergeCell ref="S112:W112"/>
    <mergeCell ref="X112:AA112"/>
    <mergeCell ref="AB112:AE112"/>
    <mergeCell ref="AF112:AI112"/>
    <mergeCell ref="M109:R109"/>
    <mergeCell ref="M110:R110"/>
    <mergeCell ref="S110:W110"/>
    <mergeCell ref="X110:AA110"/>
    <mergeCell ref="AB110:AE110"/>
    <mergeCell ref="AF110:AI110"/>
    <mergeCell ref="AG103:AI103"/>
    <mergeCell ref="M107:R107"/>
    <mergeCell ref="S107:W107"/>
    <mergeCell ref="X107:AA107"/>
    <mergeCell ref="AB107:AE107"/>
    <mergeCell ref="AF107:AI108"/>
    <mergeCell ref="M108:R108"/>
    <mergeCell ref="S108:W108"/>
    <mergeCell ref="X108:AA108"/>
    <mergeCell ref="AB108:AE108"/>
    <mergeCell ref="AU100:AY100"/>
    <mergeCell ref="AZ100:BD100"/>
    <mergeCell ref="BE100:BI100"/>
    <mergeCell ref="BJ100:BN100"/>
    <mergeCell ref="BO100:BS100"/>
    <mergeCell ref="AF102:AI102"/>
    <mergeCell ref="M100:Q100"/>
    <mergeCell ref="R100:V100"/>
    <mergeCell ref="W100:Z100"/>
    <mergeCell ref="AA100:AC100"/>
    <mergeCell ref="AD100:AF100"/>
    <mergeCell ref="AG100:AI100"/>
    <mergeCell ref="AG99:AI99"/>
    <mergeCell ref="AU99:AY99"/>
    <mergeCell ref="AZ99:BD99"/>
    <mergeCell ref="BE99:BI99"/>
    <mergeCell ref="BJ99:BN99"/>
    <mergeCell ref="BO99:BS99"/>
    <mergeCell ref="AU98:AY98"/>
    <mergeCell ref="AZ98:BD98"/>
    <mergeCell ref="BE98:BI98"/>
    <mergeCell ref="BJ98:BN98"/>
    <mergeCell ref="BO98:BS98"/>
    <mergeCell ref="M99:Q99"/>
    <mergeCell ref="R99:V99"/>
    <mergeCell ref="W99:Z99"/>
    <mergeCell ref="AA99:AC99"/>
    <mergeCell ref="AD99:AF99"/>
    <mergeCell ref="M98:Q98"/>
    <mergeCell ref="R98:V98"/>
    <mergeCell ref="W98:Z98"/>
    <mergeCell ref="AA98:AC98"/>
    <mergeCell ref="AD98:AF98"/>
    <mergeCell ref="AG98:AI98"/>
    <mergeCell ref="AG97:AI97"/>
    <mergeCell ref="AU97:AY97"/>
    <mergeCell ref="AZ97:BD97"/>
    <mergeCell ref="BE97:BI97"/>
    <mergeCell ref="BJ97:BN97"/>
    <mergeCell ref="BO97:BS97"/>
    <mergeCell ref="AU96:AY96"/>
    <mergeCell ref="AZ96:BD96"/>
    <mergeCell ref="BE96:BI96"/>
    <mergeCell ref="BJ96:BN96"/>
    <mergeCell ref="BO96:BS96"/>
    <mergeCell ref="M97:Q97"/>
    <mergeCell ref="R97:V97"/>
    <mergeCell ref="W97:Z97"/>
    <mergeCell ref="AA97:AC97"/>
    <mergeCell ref="AD97:AF97"/>
    <mergeCell ref="M96:Q96"/>
    <mergeCell ref="R96:V96"/>
    <mergeCell ref="W96:Z96"/>
    <mergeCell ref="AA96:AC96"/>
    <mergeCell ref="AD96:AF96"/>
    <mergeCell ref="AG96:AI96"/>
    <mergeCell ref="M95:Q95"/>
    <mergeCell ref="R95:V95"/>
    <mergeCell ref="W95:Z95"/>
    <mergeCell ref="AA95:AC95"/>
    <mergeCell ref="AD95:AF95"/>
    <mergeCell ref="AG95:AI95"/>
    <mergeCell ref="AG94:AI94"/>
    <mergeCell ref="AU94:AY94"/>
    <mergeCell ref="AZ94:BD94"/>
    <mergeCell ref="BE94:BI94"/>
    <mergeCell ref="BJ94:BN94"/>
    <mergeCell ref="BO94:BS94"/>
    <mergeCell ref="AU93:AY93"/>
    <mergeCell ref="AZ93:BD93"/>
    <mergeCell ref="BE93:BI93"/>
    <mergeCell ref="BJ93:BN93"/>
    <mergeCell ref="BO93:BS93"/>
    <mergeCell ref="M94:Q94"/>
    <mergeCell ref="R94:V94"/>
    <mergeCell ref="W94:Z94"/>
    <mergeCell ref="AA94:AC94"/>
    <mergeCell ref="AD94:AF94"/>
    <mergeCell ref="M93:Q93"/>
    <mergeCell ref="R93:V93"/>
    <mergeCell ref="W93:Z93"/>
    <mergeCell ref="AA93:AC93"/>
    <mergeCell ref="AD93:AF93"/>
    <mergeCell ref="AG93:AI93"/>
    <mergeCell ref="M92:Q92"/>
    <mergeCell ref="R92:V92"/>
    <mergeCell ref="W92:Z92"/>
    <mergeCell ref="AA92:AC92"/>
    <mergeCell ref="AD92:AF92"/>
    <mergeCell ref="AG92:AI92"/>
    <mergeCell ref="AG91:AI91"/>
    <mergeCell ref="AU91:AY91"/>
    <mergeCell ref="AZ91:BD91"/>
    <mergeCell ref="BE91:BI91"/>
    <mergeCell ref="BJ91:BN91"/>
    <mergeCell ref="BO91:BS91"/>
    <mergeCell ref="AU90:AY90"/>
    <mergeCell ref="AZ90:BD90"/>
    <mergeCell ref="BE90:BI90"/>
    <mergeCell ref="BJ90:BN90"/>
    <mergeCell ref="BO90:BS90"/>
    <mergeCell ref="M91:Q91"/>
    <mergeCell ref="R91:V91"/>
    <mergeCell ref="W91:Z91"/>
    <mergeCell ref="AA91:AC91"/>
    <mergeCell ref="AD91:AF91"/>
    <mergeCell ref="AZ89:BD89"/>
    <mergeCell ref="BE89:BI89"/>
    <mergeCell ref="BJ89:BN89"/>
    <mergeCell ref="BO89:BS89"/>
    <mergeCell ref="M90:Q90"/>
    <mergeCell ref="R90:V90"/>
    <mergeCell ref="W90:Z90"/>
    <mergeCell ref="AA90:AC90"/>
    <mergeCell ref="AD90:AF90"/>
    <mergeCell ref="AG90:AI90"/>
    <mergeCell ref="M89:Q89"/>
    <mergeCell ref="R89:V89"/>
    <mergeCell ref="W89:Z89"/>
    <mergeCell ref="AA89:AC89"/>
    <mergeCell ref="AD89:AF89"/>
    <mergeCell ref="AG89:AI89"/>
    <mergeCell ref="AG88:AI88"/>
    <mergeCell ref="AU88:AY88"/>
    <mergeCell ref="AZ88:BD88"/>
    <mergeCell ref="BE88:BI88"/>
    <mergeCell ref="BJ88:BN88"/>
    <mergeCell ref="BO88:BS88"/>
    <mergeCell ref="AU87:AY87"/>
    <mergeCell ref="AZ87:BD87"/>
    <mergeCell ref="BE87:BI87"/>
    <mergeCell ref="BJ87:BN87"/>
    <mergeCell ref="BO87:BS87"/>
    <mergeCell ref="M88:Q88"/>
    <mergeCell ref="R88:V88"/>
    <mergeCell ref="W88:Z88"/>
    <mergeCell ref="AA88:AC88"/>
    <mergeCell ref="AD88:AF88"/>
    <mergeCell ref="AG86:AI86"/>
    <mergeCell ref="M87:Q87"/>
    <mergeCell ref="R87:V87"/>
    <mergeCell ref="W87:Z87"/>
    <mergeCell ref="AA87:AC87"/>
    <mergeCell ref="AD87:AF87"/>
    <mergeCell ref="AG87:AI87"/>
    <mergeCell ref="AU85:AY85"/>
    <mergeCell ref="AZ85:BD85"/>
    <mergeCell ref="BE85:BI85"/>
    <mergeCell ref="BJ85:BN85"/>
    <mergeCell ref="BO85:BS85"/>
    <mergeCell ref="M86:Q86"/>
    <mergeCell ref="R86:V86"/>
    <mergeCell ref="W86:Z86"/>
    <mergeCell ref="AA86:AC86"/>
    <mergeCell ref="AD86:AF86"/>
    <mergeCell ref="M85:Q85"/>
    <mergeCell ref="R85:V85"/>
    <mergeCell ref="W85:Z85"/>
    <mergeCell ref="AA85:AC85"/>
    <mergeCell ref="AD85:AF85"/>
    <mergeCell ref="AG85:AI85"/>
    <mergeCell ref="AG84:AI84"/>
    <mergeCell ref="AU84:AY84"/>
    <mergeCell ref="AZ84:BD84"/>
    <mergeCell ref="BE84:BI84"/>
    <mergeCell ref="BJ84:BN84"/>
    <mergeCell ref="BO84:BS84"/>
    <mergeCell ref="AU83:AY83"/>
    <mergeCell ref="AZ83:BD83"/>
    <mergeCell ref="BE83:BI83"/>
    <mergeCell ref="BJ83:BN83"/>
    <mergeCell ref="BO83:BS83"/>
    <mergeCell ref="M84:Q84"/>
    <mergeCell ref="R84:V84"/>
    <mergeCell ref="W84:Z84"/>
    <mergeCell ref="AA84:AC84"/>
    <mergeCell ref="AD84:AF84"/>
    <mergeCell ref="M83:Q83"/>
    <mergeCell ref="R83:V83"/>
    <mergeCell ref="W83:Z83"/>
    <mergeCell ref="AA83:AC83"/>
    <mergeCell ref="AD83:AF83"/>
    <mergeCell ref="AG83:AI83"/>
    <mergeCell ref="AG82:AI82"/>
    <mergeCell ref="AU82:AY82"/>
    <mergeCell ref="AZ82:BD82"/>
    <mergeCell ref="BE82:BI82"/>
    <mergeCell ref="BJ82:BN82"/>
    <mergeCell ref="BO82:BS82"/>
    <mergeCell ref="AU81:AY81"/>
    <mergeCell ref="AZ81:BD81"/>
    <mergeCell ref="BE81:BI81"/>
    <mergeCell ref="BJ81:BN81"/>
    <mergeCell ref="BO81:BS81"/>
    <mergeCell ref="M82:Q82"/>
    <mergeCell ref="R82:V82"/>
    <mergeCell ref="W82:Z82"/>
    <mergeCell ref="AA82:AC82"/>
    <mergeCell ref="AD82:AF82"/>
    <mergeCell ref="M81:Q81"/>
    <mergeCell ref="R81:V81"/>
    <mergeCell ref="W81:Z81"/>
    <mergeCell ref="AA81:AC81"/>
    <mergeCell ref="AD81:AF81"/>
    <mergeCell ref="AG81:AI81"/>
    <mergeCell ref="AG80:AI80"/>
    <mergeCell ref="AU80:AY80"/>
    <mergeCell ref="AZ80:BD80"/>
    <mergeCell ref="BE80:BI80"/>
    <mergeCell ref="BJ80:BN80"/>
    <mergeCell ref="BO80:BS80"/>
    <mergeCell ref="AU79:AY79"/>
    <mergeCell ref="AZ79:BD79"/>
    <mergeCell ref="BE79:BI79"/>
    <mergeCell ref="BJ79:BN79"/>
    <mergeCell ref="BO79:BS79"/>
    <mergeCell ref="M80:Q80"/>
    <mergeCell ref="R80:V80"/>
    <mergeCell ref="W80:Z80"/>
    <mergeCell ref="AA80:AC80"/>
    <mergeCell ref="AD80:AF80"/>
    <mergeCell ref="M79:Q79"/>
    <mergeCell ref="R79:V79"/>
    <mergeCell ref="W79:Z79"/>
    <mergeCell ref="AA79:AC79"/>
    <mergeCell ref="AD79:AF79"/>
    <mergeCell ref="AG79:AI79"/>
    <mergeCell ref="AD78:AF78"/>
    <mergeCell ref="AU78:AY78"/>
    <mergeCell ref="AZ78:BD78"/>
    <mergeCell ref="BE78:BI78"/>
    <mergeCell ref="BJ78:BN78"/>
    <mergeCell ref="BO78:BS78"/>
    <mergeCell ref="AG77:AI78"/>
    <mergeCell ref="AU77:AY77"/>
    <mergeCell ref="AZ77:BD77"/>
    <mergeCell ref="BE77:BI77"/>
    <mergeCell ref="BJ77:BN77"/>
    <mergeCell ref="BO77:BS77"/>
    <mergeCell ref="C77:L78"/>
    <mergeCell ref="M77:Q77"/>
    <mergeCell ref="R77:V77"/>
    <mergeCell ref="W77:Z77"/>
    <mergeCell ref="AA77:AC77"/>
    <mergeCell ref="AD77:AF77"/>
    <mergeCell ref="M78:Q78"/>
    <mergeCell ref="R78:V78"/>
    <mergeCell ref="W78:Z78"/>
    <mergeCell ref="AA78:AC78"/>
    <mergeCell ref="T72:U72"/>
    <mergeCell ref="Y72:AB72"/>
    <mergeCell ref="AE72:AI72"/>
    <mergeCell ref="C73:S73"/>
    <mergeCell ref="Y73:AB73"/>
    <mergeCell ref="AE73:AI73"/>
    <mergeCell ref="T69:U69"/>
    <mergeCell ref="Y69:AB69"/>
    <mergeCell ref="AE69:AI69"/>
    <mergeCell ref="Y70:AB70"/>
    <mergeCell ref="AE70:AI70"/>
    <mergeCell ref="Y71:AB71"/>
    <mergeCell ref="AE71:AI71"/>
    <mergeCell ref="C65:S65"/>
    <mergeCell ref="Y65:AB65"/>
    <mergeCell ref="AE65:AI65"/>
    <mergeCell ref="T68:U68"/>
    <mergeCell ref="Y68:AB68"/>
    <mergeCell ref="AE68:AI68"/>
    <mergeCell ref="T62:U62"/>
    <mergeCell ref="Y62:AB62"/>
    <mergeCell ref="AE62:AI62"/>
    <mergeCell ref="Y63:AB63"/>
    <mergeCell ref="AE63:AI63"/>
    <mergeCell ref="T64:U64"/>
    <mergeCell ref="Y64:AB64"/>
    <mergeCell ref="AE64:AI64"/>
    <mergeCell ref="C58:S58"/>
    <mergeCell ref="Y58:AB58"/>
    <mergeCell ref="AE58:AI58"/>
    <mergeCell ref="BG58:BL58"/>
    <mergeCell ref="BN58:BS58"/>
    <mergeCell ref="T61:U61"/>
    <mergeCell ref="Y61:AB61"/>
    <mergeCell ref="AE61:AI61"/>
    <mergeCell ref="Y55:AB55"/>
    <mergeCell ref="AE55:AI55"/>
    <mergeCell ref="Y56:AB56"/>
    <mergeCell ref="AE56:AI56"/>
    <mergeCell ref="T57:U57"/>
    <mergeCell ref="Y57:AB57"/>
    <mergeCell ref="AE57:AI57"/>
    <mergeCell ref="BG52:BL52"/>
    <mergeCell ref="BN52:BS52"/>
    <mergeCell ref="Y53:AB53"/>
    <mergeCell ref="AE53:AI53"/>
    <mergeCell ref="Y54:AB54"/>
    <mergeCell ref="AE54:AI54"/>
    <mergeCell ref="Y50:AB50"/>
    <mergeCell ref="AE50:AI50"/>
    <mergeCell ref="Y51:AB51"/>
    <mergeCell ref="AE51:AI51"/>
    <mergeCell ref="T52:U52"/>
    <mergeCell ref="Y52:AB52"/>
    <mergeCell ref="AE52:AI52"/>
    <mergeCell ref="AD46:AI46"/>
    <mergeCell ref="BN46:BS46"/>
    <mergeCell ref="AD47:AI47"/>
    <mergeCell ref="BN47:BS47"/>
    <mergeCell ref="AD48:AI48"/>
    <mergeCell ref="BN48:BS48"/>
    <mergeCell ref="C44:S44"/>
    <mergeCell ref="T44:U44"/>
    <mergeCell ref="Y44:AB44"/>
    <mergeCell ref="AE44:AI44"/>
    <mergeCell ref="BG44:BL44"/>
    <mergeCell ref="BN44:BS44"/>
    <mergeCell ref="T42:U42"/>
    <mergeCell ref="Y42:AB42"/>
    <mergeCell ref="AE42:AI42"/>
    <mergeCell ref="BG42:BL42"/>
    <mergeCell ref="BN42:BS42"/>
    <mergeCell ref="Y43:AB43"/>
    <mergeCell ref="AE43:AI43"/>
    <mergeCell ref="T40:U40"/>
    <mergeCell ref="Y40:AB40"/>
    <mergeCell ref="AE40:AI40"/>
    <mergeCell ref="BG40:BL40"/>
    <mergeCell ref="BN40:BS40"/>
    <mergeCell ref="T41:U41"/>
    <mergeCell ref="Y41:AB41"/>
    <mergeCell ref="AE41:AI41"/>
    <mergeCell ref="BG41:BL41"/>
    <mergeCell ref="BN41:BS41"/>
    <mergeCell ref="T38:U38"/>
    <mergeCell ref="Y38:AB38"/>
    <mergeCell ref="AE38:AI38"/>
    <mergeCell ref="BG38:BL38"/>
    <mergeCell ref="BN38:BS38"/>
    <mergeCell ref="T39:U39"/>
    <mergeCell ref="Y39:AB39"/>
    <mergeCell ref="AE39:AI39"/>
    <mergeCell ref="BG39:BL39"/>
    <mergeCell ref="BN39:BS39"/>
    <mergeCell ref="T36:U36"/>
    <mergeCell ref="Y36:AB36"/>
    <mergeCell ref="AE36:AI36"/>
    <mergeCell ref="BG36:BL36"/>
    <mergeCell ref="BN36:BS36"/>
    <mergeCell ref="T37:U37"/>
    <mergeCell ref="Y37:AB37"/>
    <mergeCell ref="AE37:AI37"/>
    <mergeCell ref="BG37:BL37"/>
    <mergeCell ref="BN37:BS37"/>
    <mergeCell ref="Y31:AB31"/>
    <mergeCell ref="AE31:AI31"/>
    <mergeCell ref="Y32:AB32"/>
    <mergeCell ref="AE32:AI32"/>
    <mergeCell ref="T34:U34"/>
    <mergeCell ref="Y35:AB35"/>
    <mergeCell ref="AE35:AI35"/>
    <mergeCell ref="Y28:AB28"/>
    <mergeCell ref="AE28:AI28"/>
    <mergeCell ref="Y29:AB29"/>
    <mergeCell ref="AE29:AI29"/>
    <mergeCell ref="Y30:AB30"/>
    <mergeCell ref="AE30:AI30"/>
    <mergeCell ref="Y25:AB25"/>
    <mergeCell ref="AE25:AI25"/>
    <mergeCell ref="Y26:AB26"/>
    <mergeCell ref="AE26:AI26"/>
    <mergeCell ref="Y27:AB27"/>
    <mergeCell ref="AE27:AI27"/>
    <mergeCell ref="Y20:AB20"/>
    <mergeCell ref="AE20:AI20"/>
    <mergeCell ref="Y21:AB21"/>
    <mergeCell ref="AE21:AI21"/>
    <mergeCell ref="Y22:AB22"/>
    <mergeCell ref="AE22:AI22"/>
    <mergeCell ref="Y17:AB17"/>
    <mergeCell ref="AE17:AI17"/>
    <mergeCell ref="Y18:AB18"/>
    <mergeCell ref="AE18:AI18"/>
    <mergeCell ref="Y19:AB19"/>
    <mergeCell ref="AE19:AI19"/>
    <mergeCell ref="T13:U13"/>
    <mergeCell ref="Y13:AB13"/>
    <mergeCell ref="AE13:AI13"/>
    <mergeCell ref="BG13:BL13"/>
    <mergeCell ref="BN13:BS13"/>
    <mergeCell ref="C14:S14"/>
    <mergeCell ref="Y14:AB14"/>
    <mergeCell ref="AE14:AI14"/>
    <mergeCell ref="BG14:BL14"/>
    <mergeCell ref="BN14:BS14"/>
    <mergeCell ref="T12:U12"/>
    <mergeCell ref="V12:W12"/>
    <mergeCell ref="Y12:AB12"/>
    <mergeCell ref="AE12:AI12"/>
    <mergeCell ref="BG12:BL12"/>
    <mergeCell ref="BN12:BS12"/>
    <mergeCell ref="BG10:BL10"/>
    <mergeCell ref="BN10:BS10"/>
    <mergeCell ref="T11:U11"/>
    <mergeCell ref="Y11:AB11"/>
    <mergeCell ref="AE11:AI11"/>
    <mergeCell ref="BG11:BL11"/>
    <mergeCell ref="BN11:BS11"/>
    <mergeCell ref="A3:S3"/>
    <mergeCell ref="AA7:AI7"/>
    <mergeCell ref="T8:U8"/>
    <mergeCell ref="Y9:AB9"/>
    <mergeCell ref="AE9:AI9"/>
    <mergeCell ref="T10:U10"/>
    <mergeCell ref="Y10:AB10"/>
    <mergeCell ref="AE10:AI10"/>
  </mergeCells>
  <conditionalFormatting sqref="A14:IV14 AE169:AI169 A255:IV255 AD88 AJ88:IV88 A328:IV328 X120:IV120 BX100:IV100 X110:IV110 X118:IV118 X130:IV131 A130:L131 AJ159:IV160 AJ150:IV150 AJ148:IV148 AJ157:IV157 A150:L150 A178:IV178 A231:IV231 A244:IV244 A279:IV280 A289:IV289 A303:IV303 A80:AA80 A88:AA88 AD80 A90:Z90 AJ80:IV80 AJ90:IV90 AJ100:BV100 AJ97:IV97 X128:IV128 A128:K128 A120:K120 A118:K118 A110:M110 L111:L118 L120:L128 A157:L157 A159:L160 A100:AF100 AJ139:IV139 A148:L148 A183:IV183 A188:IV188 A313:IV313 A97:AC97 A139:L139">
    <cfRule type="expression" priority="21" dxfId="0" stopIfTrue="1">
      <formula>$BW14+$BX14&lt;&gt;0</formula>
    </cfRule>
  </conditionalFormatting>
  <conditionalFormatting sqref="A590:IV590">
    <cfRule type="expression" priority="20" dxfId="0" stopIfTrue="1">
      <formula>$BW$590+$BX$590&lt;&gt;0</formula>
    </cfRule>
  </conditionalFormatting>
  <conditionalFormatting sqref="A576:IV576">
    <cfRule type="expression" priority="19" dxfId="0" stopIfTrue="1">
      <formula>$BW$576+$BX$576&lt;&gt;0</formula>
    </cfRule>
  </conditionalFormatting>
  <conditionalFormatting sqref="A554:B566 A551:B551 B553 AJ551:IV566 AE556:AI566 AE551:AI554 C551:AD566">
    <cfRule type="expression" priority="18" dxfId="0" stopIfTrue="1">
      <formula>$BW$551+$BX$551&lt;&gt;0</formula>
    </cfRule>
  </conditionalFormatting>
  <conditionalFormatting sqref="A541:BV542 BY541:IV542">
    <cfRule type="expression" priority="17" dxfId="0" stopIfTrue="1">
      <formula>$BW$541+$BX$541&lt;&gt;0</formula>
    </cfRule>
  </conditionalFormatting>
  <conditionalFormatting sqref="A514:IV514 BW529:BX529 BW541:BX542">
    <cfRule type="expression" priority="16" dxfId="0" stopIfTrue="1">
      <formula>$BW$514+$BX$514&lt;&gt;0</formula>
    </cfRule>
  </conditionalFormatting>
  <conditionalFormatting sqref="A529:BV529 BY529:IV529">
    <cfRule type="expression" priority="15" dxfId="0" stopIfTrue="1">
      <formula>$BW$529+$BX$529&lt;&gt;0</formula>
    </cfRule>
  </conditionalFormatting>
  <conditionalFormatting sqref="AE498:AE504 AC498:AC504 X499:X504 Y498:Y504">
    <cfRule type="cellIs" priority="14" dxfId="21" operator="equal" stopIfTrue="1">
      <formula>0</formula>
    </cfRule>
  </conditionalFormatting>
  <conditionalFormatting sqref="A494:IV494">
    <cfRule type="expression" priority="13" dxfId="0" stopIfTrue="1">
      <formula>$BW$494+$BX$494&lt;&gt;0</formula>
    </cfRule>
  </conditionalFormatting>
  <conditionalFormatting sqref="A505:IV505">
    <cfRule type="expression" priority="12" dxfId="0" stopIfTrue="1">
      <formula>$BW$505+$BX$505&lt;&gt;0</formula>
    </cfRule>
  </conditionalFormatting>
  <conditionalFormatting sqref="A408:D410 F408:IV410 E408:E409">
    <cfRule type="expression" priority="11" dxfId="0" stopIfTrue="1">
      <formula>$BW$408+$BX$408&lt;&gt;0</formula>
    </cfRule>
  </conditionalFormatting>
  <conditionalFormatting sqref="AF384 BV396 BX384:IV384 A384:K384 X384:Y384 AB384 AD384 AK384:BT384 BV384">
    <cfRule type="expression" priority="10" dxfId="0" stopIfTrue="1">
      <formula>$BW$384+$BX$384&lt;&gt;0</formula>
    </cfRule>
  </conditionalFormatting>
  <conditionalFormatting sqref="BW384 BW396:IV396 X396:Y396 AE396:AF396 AI396:BU396 A396:U396 BU384">
    <cfRule type="expression" priority="9" dxfId="0" stopIfTrue="1">
      <formula>$BW$396+$BX$396&lt;&gt;0</formula>
    </cfRule>
  </conditionalFormatting>
  <conditionalFormatting sqref="L377:Q377 AD377 L384:P384">
    <cfRule type="expression" priority="8" dxfId="0" stopIfTrue="1">
      <formula>$BW$383+$BX$383&lt;&gt;0</formula>
    </cfRule>
  </conditionalFormatting>
  <conditionalFormatting sqref="A73:IV73 A65:IV66">
    <cfRule type="expression" priority="7" dxfId="0" stopIfTrue="1">
      <formula>$BW$65+$BX$65&lt;&gt;0</formula>
    </cfRule>
  </conditionalFormatting>
  <conditionalFormatting sqref="AJ99:IV99 BW100 A99:AF99">
    <cfRule type="expression" priority="6" dxfId="0" stopIfTrue="1">
      <formula>$BW$99+$BX$99</formula>
    </cfRule>
  </conditionalFormatting>
  <conditionalFormatting sqref="A58:IV58">
    <cfRule type="expression" priority="5" dxfId="0" stopIfTrue="1">
      <formula>$BW$58+$BX$58&lt;&gt;0</formula>
    </cfRule>
  </conditionalFormatting>
  <conditionalFormatting sqref="X43:AB43">
    <cfRule type="cellIs" priority="4" dxfId="22" operator="equal" stopIfTrue="1">
      <formula>$Y$43</formula>
    </cfRule>
  </conditionalFormatting>
  <conditionalFormatting sqref="A44:IV44">
    <cfRule type="expression" priority="3" dxfId="0" stopIfTrue="1">
      <formula>$BW$44+$BX$44&lt;&gt;0</formula>
    </cfRule>
  </conditionalFormatting>
  <conditionalFormatting sqref="A32:IV32">
    <cfRule type="expression" priority="2" dxfId="0" stopIfTrue="1">
      <formula>$BW$32+$BX$32&lt;&gt;0</formula>
    </cfRule>
  </conditionalFormatting>
  <conditionalFormatting sqref="A22:IV22">
    <cfRule type="expression" priority="1" dxfId="0" stopIfTrue="1">
      <formula>$BW$22+$BX$22&lt;&gt;0</formula>
    </cfRule>
  </conditionalFormatting>
  <printOptions/>
  <pageMargins left="0.49" right="0.2" top="0.3" bottom="0.5" header="0.25" footer="0.25"/>
  <pageSetup firstPageNumber="17" useFirstPageNumber="1" horizontalDpi="300" verticalDpi="300" orientation="portrait" paperSize="9" scale="9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Hien Tran</cp:lastModifiedBy>
  <cp:lastPrinted>2013-04-25T03:12:19Z</cp:lastPrinted>
  <dcterms:created xsi:type="dcterms:W3CDTF">2011-01-11T01:32:30Z</dcterms:created>
  <dcterms:modified xsi:type="dcterms:W3CDTF">2013-05-08T08:49:30Z</dcterms:modified>
  <cp:category/>
  <cp:version/>
  <cp:contentType/>
  <cp:contentStatus/>
</cp:coreProperties>
</file>